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C" sheetId="1" r:id="rId4"/>
    <sheet state="visible" name="Apoio" sheetId="2" r:id="rId5"/>
  </sheets>
  <definedNames>
    <definedName name="dc">MC!$C$9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5">
      <text>
        <t xml:space="preserve">Selecione o perfil geotécnico na caixa específica à direita.</t>
      </text>
    </comment>
    <comment authorId="0" ref="D14">
      <text>
        <t xml:space="preserve">Selecione o tipo de malha que deseja utilizar clicando nos botões à direita.</t>
      </text>
    </comment>
    <comment authorId="0" ref="D18">
      <text>
        <t xml:space="preserve">Pessimista:     λc = 0
Otimista:      λc = 1    
Intervalo:      0 ≤ λc ≤ 1</t>
      </text>
    </comment>
  </commentList>
</comments>
</file>

<file path=xl/sharedStrings.xml><?xml version="1.0" encoding="utf-8"?>
<sst xmlns="http://schemas.openxmlformats.org/spreadsheetml/2006/main" count="99" uniqueCount="95">
  <si>
    <t>MEMÓRIA DE CÁLCULO</t>
  </si>
  <si>
    <t>v. 1.0</t>
  </si>
  <si>
    <t>Dados de Entrada</t>
  </si>
  <si>
    <t>1.</t>
  </si>
  <si>
    <t>Solo mole pré-CPR</t>
  </si>
  <si>
    <t>  </t>
  </si>
  <si>
    <t>1.1</t>
  </si>
  <si>
    <t>Perfil geotécnico</t>
  </si>
  <si>
    <t>1.2</t>
  </si>
  <si>
    <t>Espessura da camada de solo mole</t>
  </si>
  <si>
    <t>H =</t>
  </si>
  <si>
    <t>1.3</t>
  </si>
  <si>
    <t>Resistência não drenada</t>
  </si>
  <si>
    <r>
      <rPr>
        <rFont val="Tahoma"/>
        <b/>
        <color rgb="FF000000"/>
        <sz val="8.0"/>
      </rPr>
      <t>s</t>
    </r>
    <r>
      <rPr>
        <rFont val="Tahoma"/>
        <b/>
        <color rgb="FF000000"/>
        <sz val="8.0"/>
        <vertAlign val="subscript"/>
      </rPr>
      <t>u</t>
    </r>
    <r>
      <rPr>
        <rFont val="Tahoma"/>
        <b/>
        <color rgb="FF000000"/>
        <sz val="8.0"/>
      </rPr>
      <t xml:space="preserve"> =</t>
    </r>
  </si>
  <si>
    <t>1.4</t>
  </si>
  <si>
    <t>Coeficiente de adensamento</t>
  </si>
  <si>
    <r>
      <rPr>
        <rFont val="Tahoma"/>
        <b/>
        <color rgb="FF000000"/>
        <sz val="8.0"/>
      </rPr>
      <t>c</t>
    </r>
    <r>
      <rPr>
        <rFont val="Tahoma"/>
        <b/>
        <color rgb="FF000000"/>
        <sz val="8.0"/>
        <vertAlign val="subscript"/>
      </rPr>
      <t>v</t>
    </r>
    <r>
      <rPr>
        <rFont val="Tahoma"/>
        <b/>
        <color rgb="FF000000"/>
        <sz val="8.0"/>
      </rPr>
      <t xml:space="preserve"> =</t>
    </r>
  </si>
  <si>
    <t>1.5</t>
  </si>
  <si>
    <t>Rigidez (módulo elástico)</t>
  </si>
  <si>
    <t>E =</t>
  </si>
  <si>
    <t>Cc =</t>
  </si>
  <si>
    <t>1.6</t>
  </si>
  <si>
    <t>Condições de drenagem</t>
  </si>
  <si>
    <t>dupla</t>
  </si>
  <si>
    <r>
      <rPr>
        <rFont val="Tahoma"/>
        <b/>
        <sz val="8.0"/>
      </rPr>
      <t>e</t>
    </r>
    <r>
      <rPr>
        <rFont val="Tahoma"/>
        <b/>
        <sz val="8.0"/>
        <vertAlign val="subscript"/>
      </rPr>
      <t>0</t>
    </r>
    <r>
      <rPr>
        <rFont val="Tahoma"/>
        <b/>
        <sz val="8.0"/>
      </rPr>
      <t xml:space="preserve"> =</t>
    </r>
  </si>
  <si>
    <t>2.</t>
  </si>
  <si>
    <t>CPR Grouting</t>
  </si>
  <si>
    <t>2.1</t>
  </si>
  <si>
    <t>Tipo de malha</t>
  </si>
  <si>
    <t>2.2</t>
  </si>
  <si>
    <t>Espaçamento de geodrenos</t>
  </si>
  <si>
    <r>
      <rPr>
        <rFont val="Tahoma"/>
        <b/>
        <color rgb="FF000000"/>
        <sz val="8.0"/>
      </rPr>
      <t>S</t>
    </r>
    <r>
      <rPr>
        <rFont val="Tahoma"/>
        <b/>
        <color rgb="FF000000"/>
        <sz val="8.0"/>
        <vertAlign val="subscript"/>
      </rPr>
      <t>geo</t>
    </r>
    <r>
      <rPr>
        <rFont val="Tahoma"/>
        <b/>
        <color rgb="FF000000"/>
        <sz val="8.0"/>
      </rPr>
      <t xml:space="preserve"> =</t>
    </r>
  </si>
  <si>
    <t>2.3</t>
  </si>
  <si>
    <t>Volume de geogrout por metro de profundidade</t>
  </si>
  <si>
    <r>
      <rPr>
        <rFont val="Tahoma"/>
        <b/>
        <color rgb="FF000000"/>
        <sz val="8.0"/>
      </rPr>
      <t>V</t>
    </r>
    <r>
      <rPr>
        <rFont val="Tahoma"/>
        <b/>
        <color rgb="FF000000"/>
        <sz val="8.0"/>
        <vertAlign val="subscript"/>
      </rPr>
      <t>g</t>
    </r>
    <r>
      <rPr>
        <rFont val="Tahoma"/>
        <b/>
        <color rgb="FF000000"/>
        <sz val="8.0"/>
      </rPr>
      <t xml:space="preserve"> =</t>
    </r>
  </si>
  <si>
    <t>2.4</t>
  </si>
  <si>
    <t>Resistência à compressão do geogrout</t>
  </si>
  <si>
    <r>
      <rPr>
        <rFont val="Tahoma"/>
        <b/>
        <color rgb="FF000000"/>
        <sz val="8.0"/>
      </rPr>
      <t>f</t>
    </r>
    <r>
      <rPr>
        <rFont val="Tahoma"/>
        <b/>
        <color rgb="FF000000"/>
        <sz val="8.0"/>
        <vertAlign val="subscript"/>
      </rPr>
      <t>c</t>
    </r>
    <r>
      <rPr>
        <rFont val="Tahoma"/>
        <b/>
        <color rgb="FF000000"/>
        <sz val="8.0"/>
      </rPr>
      <t xml:space="preserve"> =</t>
    </r>
  </si>
  <si>
    <t>2.5</t>
  </si>
  <si>
    <t>Coeficiente de redução volumétrica por adensamento</t>
  </si>
  <si>
    <r>
      <rPr>
        <rFont val="Calibri"/>
        <b/>
        <color rgb="FF000000"/>
        <sz val="10.0"/>
      </rPr>
      <t>λ</t>
    </r>
    <r>
      <rPr>
        <rFont val="Tahoma"/>
        <b/>
        <color rgb="FF000000"/>
        <sz val="8.0"/>
        <vertAlign val="subscript"/>
      </rPr>
      <t>c</t>
    </r>
    <r>
      <rPr>
        <rFont val="Tahoma"/>
        <b/>
        <color rgb="FF000000"/>
        <sz val="8.0"/>
      </rPr>
      <t xml:space="preserve"> =</t>
    </r>
  </si>
  <si>
    <t>2.6</t>
  </si>
  <si>
    <t>Profundidade de geoenrijecimento</t>
  </si>
  <si>
    <r>
      <rPr>
        <rFont val="Calibri"/>
        <b/>
        <color rgb="FF000000"/>
        <sz val="10.0"/>
      </rPr>
      <t>z</t>
    </r>
    <r>
      <rPr>
        <rFont val="Tahoma"/>
        <b/>
        <color rgb="FF000000"/>
        <sz val="8.0"/>
      </rPr>
      <t xml:space="preserve"> =</t>
    </r>
  </si>
  <si>
    <t>2.7</t>
  </si>
  <si>
    <t>Espaçamento entre verticais</t>
  </si>
  <si>
    <r>
      <rPr>
        <rFont val="Tahoma"/>
        <b/>
        <color rgb="FF000000"/>
        <sz val="8.0"/>
      </rPr>
      <t>S</t>
    </r>
    <r>
      <rPr>
        <rFont val="Tahoma"/>
        <b/>
        <color rgb="FF000000"/>
        <sz val="8.0"/>
        <vertAlign val="subscript"/>
      </rPr>
      <t>V</t>
    </r>
    <r>
      <rPr>
        <rFont val="Tahoma"/>
        <b/>
        <color rgb="FF000000"/>
        <sz val="8.0"/>
      </rPr>
      <t xml:space="preserve"> =</t>
    </r>
  </si>
  <si>
    <t>2.8</t>
  </si>
  <si>
    <t>Razão de substituição</t>
  </si>
  <si>
    <r>
      <rPr>
        <rFont val="Tahoma"/>
        <b/>
        <color rgb="FF000000"/>
        <sz val="8.0"/>
      </rPr>
      <t>R</t>
    </r>
    <r>
      <rPr>
        <rFont val="Tahoma"/>
        <b/>
        <color rgb="FF000000"/>
        <sz val="8.0"/>
        <vertAlign val="subscript"/>
      </rPr>
      <t>S</t>
    </r>
    <r>
      <rPr>
        <rFont val="Tahoma"/>
        <b/>
        <color rgb="FF000000"/>
        <sz val="8.0"/>
      </rPr>
      <t xml:space="preserve"> =</t>
    </r>
  </si>
  <si>
    <t>Dados Calculados: solo enrijecido</t>
  </si>
  <si>
    <t>3.</t>
  </si>
  <si>
    <t>Parâmetros pós-CPR : Meio Homogêneo Equivalente</t>
  </si>
  <si>
    <t>3.1</t>
  </si>
  <si>
    <r>
      <rPr>
        <rFont val="Tahoma"/>
        <b/>
        <color rgb="FF000000"/>
        <sz val="8.0"/>
      </rPr>
      <t>s</t>
    </r>
    <r>
      <rPr>
        <rFont val="Tahoma"/>
        <b/>
        <color rgb="FF000000"/>
        <sz val="8.0"/>
        <vertAlign val="subscript"/>
      </rPr>
      <t>u,eq</t>
    </r>
    <r>
      <rPr>
        <rFont val="Tahoma"/>
        <b/>
        <color rgb="FF000000"/>
        <sz val="8.0"/>
      </rPr>
      <t xml:space="preserve"> =</t>
    </r>
  </si>
  <si>
    <t>Copyright © 2018 Engegraut ltda - Todos os direitos reservados</t>
  </si>
  <si>
    <t>3.2</t>
  </si>
  <si>
    <r>
      <rPr>
        <rFont val="Tahoma"/>
        <b/>
        <color rgb="FF000000"/>
        <sz val="8.0"/>
      </rPr>
      <t>E</t>
    </r>
    <r>
      <rPr>
        <rFont val="Tahoma"/>
        <b/>
        <color rgb="FF000000"/>
        <sz val="8.0"/>
        <vertAlign val="subscript"/>
      </rPr>
      <t>eq</t>
    </r>
    <r>
      <rPr>
        <rFont val="Tahoma"/>
        <b/>
        <color rgb="FF000000"/>
        <sz val="8.0"/>
      </rPr>
      <t xml:space="preserve"> =</t>
    </r>
  </si>
  <si>
    <t>3.3</t>
  </si>
  <si>
    <t>Coeficiente de adensamento equivalente</t>
  </si>
  <si>
    <r>
      <rPr>
        <rFont val="Tahoma"/>
        <b/>
        <color rgb="FF000000"/>
        <sz val="8.0"/>
      </rPr>
      <t>c</t>
    </r>
    <r>
      <rPr>
        <rFont val="Tahoma"/>
        <b/>
        <color rgb="FF000000"/>
        <sz val="8.0"/>
        <vertAlign val="subscript"/>
      </rPr>
      <t>v,eq</t>
    </r>
    <r>
      <rPr>
        <rFont val="Tahoma"/>
        <b/>
        <color rgb="FF000000"/>
        <sz val="8.0"/>
      </rPr>
      <t xml:space="preserve"> =</t>
    </r>
  </si>
  <si>
    <t>A Engegraut não se responsabiliza pelo uso incorreto desta planilha eletrônica.</t>
  </si>
  <si>
    <t>3.4</t>
  </si>
  <si>
    <t>Tensão admissível</t>
  </si>
  <si>
    <r>
      <rPr>
        <rFont val="Calibri"/>
        <b/>
        <color rgb="FF000000"/>
        <sz val="10.0"/>
      </rPr>
      <t>σ</t>
    </r>
    <r>
      <rPr>
        <rFont val="Tahoma"/>
        <b/>
        <color rgb="FF000000"/>
        <sz val="8.0"/>
        <vertAlign val="subscript"/>
      </rPr>
      <t>adm</t>
    </r>
    <r>
      <rPr>
        <rFont val="Tahoma"/>
        <b/>
        <color rgb="FF000000"/>
        <sz val="8.0"/>
      </rPr>
      <t xml:space="preserve"> =</t>
    </r>
  </si>
  <si>
    <t>3.5</t>
  </si>
  <si>
    <t>Fator de redução de recalques</t>
  </si>
  <si>
    <r>
      <rPr>
        <rFont val="Calibri"/>
        <b/>
        <color rgb="FF000000"/>
        <sz val="10.0"/>
      </rPr>
      <t>β</t>
    </r>
    <r>
      <rPr>
        <rFont val="Tahoma"/>
        <b/>
        <color rgb="FF000000"/>
        <sz val="8.0"/>
      </rPr>
      <t xml:space="preserve"> =</t>
    </r>
  </si>
  <si>
    <t>Qualquer dúvida, por favor, entre em contato.</t>
  </si>
  <si>
    <t>Sv</t>
  </si>
  <si>
    <t>D</t>
  </si>
  <si>
    <t>Sgeod</t>
  </si>
  <si>
    <t>de</t>
  </si>
  <si>
    <t>A</t>
  </si>
  <si>
    <t>μ = D/de</t>
  </si>
  <si>
    <t>Triangular</t>
  </si>
  <si>
    <t>Quadrada</t>
  </si>
  <si>
    <t>Quadr+reforço</t>
  </si>
  <si>
    <t>Parâmetro de endurecimento</t>
  </si>
  <si>
    <t>b =</t>
  </si>
  <si>
    <t>eps vol</t>
  </si>
  <si>
    <t>uma face</t>
  </si>
  <si>
    <t>fc</t>
  </si>
  <si>
    <t>su</t>
  </si>
  <si>
    <t>br</t>
  </si>
  <si>
    <t>Rs</t>
  </si>
  <si>
    <t>su,eq</t>
  </si>
  <si>
    <t>Drenagem</t>
  </si>
  <si>
    <t>Hd</t>
  </si>
  <si>
    <t>D =</t>
  </si>
  <si>
    <t>de =</t>
  </si>
  <si>
    <t>dw =</t>
  </si>
  <si>
    <t>kh/kv =</t>
  </si>
  <si>
    <t>F =</t>
  </si>
  <si>
    <t>cv,eq/cv =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</si>
</sst>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3">
    <numFmt numFmtId="164" formatCode="#,###.0\ &quot;m&quot;"/>
    <numFmt numFmtId="165" formatCode="0.0\ &quot;m&quot;"/>
    <numFmt numFmtId="166" formatCode="0.0\ &quot;kPa&quot;"/>
    <numFmt numFmtId="167" formatCode="0.0\ &quot;m²/ano&quot;"/>
    <numFmt numFmtId="168" formatCode="#,###\ &quot;kPa&quot;"/>
    <numFmt numFmtId="169" formatCode="0.00\ &quot;m&quot;"/>
    <numFmt numFmtId="170" formatCode="0.0"/>
    <numFmt numFmtId="171" formatCode="#,###\ &quot;l/m&quot;"/>
    <numFmt numFmtId="172" formatCode="0.0\ &quot;MPa&quot;"/>
    <numFmt numFmtId="173" formatCode="0.0%"/>
    <numFmt numFmtId="174" formatCode="0\ &quot;kPa&quot;"/>
    <numFmt numFmtId="175" formatCode="0.00\ &quot;kg/cm²&quot;"/>
    <numFmt numFmtId="176" formatCode="0.000"/>
  </numFmts>
  <fonts count="17">
    <font>
      <sz val="10.0"/>
      <color rgb="FF000000"/>
      <name val="Arial"/>
      <scheme val="minor"/>
    </font>
    <font>
      <sz val="10.0"/>
      <name val="Tahoma"/>
    </font>
    <font>
      <b/>
      <sz val="11.0"/>
      <color rgb="FF000000"/>
      <name val="Tahoma"/>
    </font>
    <font>
      <sz val="11.0"/>
      <name val="Tahoma"/>
    </font>
    <font>
      <b/>
      <sz val="10.0"/>
      <color rgb="FF000000"/>
      <name val="Tahoma"/>
    </font>
    <font>
      <b/>
      <sz val="12.0"/>
      <name val="Tahoma"/>
    </font>
    <font>
      <sz val="12.0"/>
      <name val="Tahoma"/>
    </font>
    <font>
      <sz val="9.0"/>
      <name val="Tahoma"/>
    </font>
    <font>
      <b/>
      <sz val="9.0"/>
      <color/>
      <name val="Tahoma"/>
    </font>
    <font>
      <sz val="8.0"/>
      <name val="Tahoma"/>
    </font>
    <font>
      <b/>
      <sz val="8.0"/>
      <color/>
      <name val="Tahoma"/>
    </font>
    <font>
      <sz val="8.0"/>
      <color rgb="FF000000"/>
      <name val="Tahoma"/>
    </font>
    <font>
      <b/>
      <sz val="8.0"/>
      <color rgb="FF000000"/>
      <name val="Tahoma"/>
    </font>
    <font>
      <b/>
      <sz val="8.0"/>
      <name val="Tahoma"/>
    </font>
    <font/>
    <font>
      <i/>
      <sz val="9.0"/>
      <name val="Tahoma"/>
    </font>
    <font>
      <sz val="10.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3399FF"/>
        <bgColor rgb="FF3399FF"/>
      </patternFill>
    </fill>
    <fill>
      <patternFill patternType="solid">
        <fgColor rgb="FFE36C09"/>
        <bgColor rgb="FFE36C09"/>
      </patternFill>
    </fill>
    <fill>
      <patternFill patternType="solid">
        <fgColor rgb="FFF2F2F2"/>
        <bgColor rgb="FFF2F2F2"/>
      </patternFill>
    </fill>
    <fill>
      <patternFill patternType="solid">
        <fgColor rgb="FFFDE9D9"/>
        <bgColor rgb="FFFDE9D9"/>
      </patternFill>
    </fill>
    <fill>
      <patternFill patternType="solid">
        <fgColor rgb="FF00B050"/>
        <bgColor rgb="FF00B050"/>
      </patternFill>
    </fill>
    <fill>
      <patternFill patternType="solid">
        <fgColor rgb="FFEAF1DD"/>
        <bgColor rgb="FFEAF1DD"/>
      </patternFill>
    </fill>
  </fills>
  <borders count="50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D3DAE5"/>
      </right>
      <top style="thin">
        <color rgb="FF000000"/>
      </top>
      <bottom style="thin">
        <color rgb="FFD3DAE5"/>
      </bottom>
    </border>
    <border>
      <left style="thin">
        <color rgb="FFD3DAE5"/>
      </left>
      <right style="thin">
        <color rgb="FFD3DAE5"/>
      </right>
      <top style="thin">
        <color rgb="FF000000"/>
      </top>
      <bottom style="thin">
        <color rgb="FFD3DAE5"/>
      </bottom>
    </border>
    <border>
      <left style="thin">
        <color rgb="FFD3DAE5"/>
      </left>
      <right style="thin">
        <color rgb="FF000000"/>
      </right>
      <top style="thin">
        <color rgb="FF000000"/>
      </top>
      <bottom style="thin">
        <color rgb="FFD3DAE5"/>
      </bottom>
    </border>
    <border>
      <left style="thin">
        <color rgb="FF000000"/>
      </left>
      <right style="thin">
        <color rgb="FFD3DAE5"/>
      </right>
      <bottom style="thin">
        <color rgb="FFD3DAE5"/>
      </bottom>
    </border>
    <border>
      <right style="thin">
        <color rgb="FFD3DAE5"/>
      </right>
      <bottom style="thin">
        <color rgb="FFD3DAE5"/>
      </bottom>
    </border>
    <border>
      <right style="thin">
        <color rgb="FFD3DAE5"/>
      </right>
      <top style="thin">
        <color rgb="FFD3DAE5"/>
      </top>
      <bottom style="thin">
        <color rgb="FFD3DAE5"/>
      </bottom>
    </border>
    <border>
      <left style="thin">
        <color rgb="FFD3DAE5"/>
      </left>
      <right style="thin">
        <color rgb="FF000000"/>
      </right>
      <top style="thin">
        <color rgb="FFD3DAE5"/>
      </top>
      <bottom style="thin">
        <color rgb="FFD3DAE5"/>
      </bottom>
    </border>
    <border>
      <left style="thin">
        <color rgb="FFBBC6D7"/>
      </left>
      <right style="thin">
        <color rgb="FFD3DAE5"/>
      </right>
      <top style="thin">
        <color rgb="FFD3DAE5"/>
      </top>
      <bottom style="thin">
        <color rgb="FFD3DAE5"/>
      </bottom>
    </border>
    <border>
      <left style="thin">
        <color rgb="FFBBC6D7"/>
      </left>
      <right style="thin">
        <color rgb="FFD3DAE5"/>
      </right>
      <top style="thin">
        <color rgb="FFD3DAE5"/>
      </top>
    </border>
    <border>
      <left style="thin">
        <color rgb="FFBBC6D7"/>
      </left>
      <right style="thin">
        <color rgb="FFD3DAE5"/>
      </right>
      <top style="thin">
        <color rgb="FFD3DAE5"/>
      </top>
      <bottom style="thin">
        <color rgb="FFBBC6D7"/>
      </bottom>
    </border>
    <border>
      <left style="thin">
        <color rgb="FFD3DAE5"/>
      </left>
      <right style="thin">
        <color rgb="FFD3DAE5"/>
      </right>
      <top style="thin">
        <color rgb="FFD3DAE5"/>
      </top>
      <bottom style="thin">
        <color rgb="FFD3DAE5"/>
      </bottom>
    </border>
    <border>
      <left style="thin">
        <color rgb="FF000000"/>
      </left>
      <right style="thin">
        <color rgb="FFD3DAE5"/>
      </right>
      <bottom style="thin">
        <color rgb="FF000000"/>
      </bottom>
    </border>
    <border>
      <left style="thin">
        <color rgb="FFD3DAE5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D3DAE5"/>
      </left>
      <right style="thin">
        <color rgb="FFD3DAE5"/>
      </right>
      <bottom style="thin">
        <color rgb="FFD3DAE5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D3DAE5"/>
      </right>
      <top style="thin">
        <color rgb="FFD3DAE5"/>
      </top>
      <bottom style="thin">
        <color rgb="FFD3DAE5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/>
    </border>
    <border>
      <right/>
      <top/>
      <bottom/>
    </border>
    <border>
      <left style="thin">
        <color rgb="FF000000"/>
      </left>
      <top style="thin">
        <color rgb="FFD3DAE5"/>
      </top>
      <bottom style="thin">
        <color rgb="FFBBC6D7"/>
      </bottom>
    </border>
    <border>
      <top style="thin">
        <color rgb="FFD3DAE5"/>
      </top>
      <bottom style="thin">
        <color rgb="FFBBC6D7"/>
      </bottom>
    </border>
    <border>
      <right style="thin">
        <color rgb="FF000000"/>
      </right>
      <top style="thin">
        <color rgb="FFD3DAE5"/>
      </top>
      <bottom style="thin">
        <color rgb="FFBBC6D7"/>
      </bottom>
    </border>
    <border>
      <left style="thin">
        <color rgb="FF000000"/>
      </left>
      <right style="thin">
        <color rgb="FFBBC6D7"/>
      </right>
      <top style="thin">
        <color rgb="FFBBC6D7"/>
      </top>
      <bottom style="thin">
        <color rgb="FFBBC6D7"/>
      </bottom>
    </border>
    <border>
      <left style="thin">
        <color rgb="FFBBC6D7"/>
      </left>
      <right style="thin">
        <color rgb="FFBBC6D7"/>
      </right>
      <top style="thin">
        <color rgb="FFBBC6D7"/>
      </top>
      <bottom style="thin">
        <color rgb="FFBBC6D7"/>
      </bottom>
    </border>
    <border>
      <left style="thin">
        <color rgb="FFBBC6D7"/>
      </left>
      <right style="thin">
        <color rgb="FF000000"/>
      </right>
      <top style="thin">
        <color rgb="FFBBC6D7"/>
      </top>
      <bottom style="thin">
        <color rgb="FFBBC6D7"/>
      </bottom>
    </border>
    <border>
      <left style="thin">
        <color rgb="FF000000"/>
      </left>
      <right style="thin">
        <color rgb="FFBBC6D7"/>
      </right>
      <top style="thin">
        <color rgb="FFBBC6D7"/>
      </top>
      <bottom style="thin">
        <color rgb="FF000000"/>
      </bottom>
    </border>
    <border>
      <left style="thin">
        <color rgb="FFBBC6D7"/>
      </left>
      <right style="thin">
        <color rgb="FFBBC6D7"/>
      </right>
      <top style="thin">
        <color rgb="FFBBC6D7"/>
      </top>
      <bottom style="thin">
        <color rgb="FF000000"/>
      </bottom>
    </border>
    <border>
      <left style="thin">
        <color rgb="FFBBC6D7"/>
      </left>
      <right style="thin">
        <color rgb="FF000000"/>
      </right>
      <top style="thin">
        <color rgb="FFBBC6D7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BBC6D7"/>
      </left>
      <right style="thin">
        <color rgb="FFBBC6D7"/>
      </right>
      <bottom style="thin">
        <color rgb="FFBBC6D7"/>
      </bottom>
    </border>
    <border>
      <left style="thin">
        <color rgb="FFD3DAE5"/>
      </left>
      <right style="thin">
        <color rgb="FF000000"/>
      </right>
      <bottom style="thin">
        <color rgb="FFD3DAE5"/>
      </bottom>
    </border>
    <border>
      <left style="thin">
        <color rgb="FF000000"/>
      </left>
      <bottom style="thin">
        <color rgb="FFBBC6D7"/>
      </bottom>
    </border>
    <border>
      <bottom style="thin">
        <color rgb="FFBBC6D7"/>
      </bottom>
    </border>
    <border>
      <right style="thin">
        <color rgb="FF000000"/>
      </right>
      <bottom style="thin">
        <color rgb="FFBBC6D7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0" xfId="0" applyFont="1"/>
    <xf borderId="0" fillId="0" fontId="4" numFmtId="0" xfId="0" applyAlignment="1" applyFont="1">
      <alignment horizontal="left" shrinkToFit="0" wrapText="1"/>
    </xf>
    <xf borderId="0" fillId="0" fontId="7" numFmtId="0" xfId="0" applyFont="1"/>
    <xf borderId="1" fillId="2" fontId="8" numFmtId="0" xfId="0" applyAlignment="1" applyBorder="1" applyFill="1" applyFont="1">
      <alignment horizontal="left" shrinkToFit="0" vertical="center" wrapText="1"/>
    </xf>
    <xf borderId="2" fillId="2" fontId="8" numFmtId="0" xfId="0" applyAlignment="1" applyBorder="1" applyFont="1">
      <alignment horizontal="left" shrinkToFit="0" vertical="center" wrapText="1"/>
    </xf>
    <xf borderId="3" fillId="2" fontId="8" numFmtId="0" xfId="0" applyAlignment="1" applyBorder="1" applyFont="1">
      <alignment shrinkToFit="0" vertical="center" wrapText="1"/>
    </xf>
    <xf borderId="0" fillId="0" fontId="9" numFmtId="0" xfId="0" applyFont="1"/>
    <xf borderId="0" fillId="0" fontId="10" numFmtId="0" xfId="0" applyAlignment="1" applyFont="1">
      <alignment vertical="center"/>
    </xf>
    <xf borderId="4" fillId="0" fontId="11" numFmtId="0" xfId="0" applyAlignment="1" applyBorder="1" applyFont="1">
      <alignment horizontal="left" shrinkToFit="0" wrapText="1"/>
    </xf>
    <xf borderId="5" fillId="0" fontId="11" numFmtId="0" xfId="0" applyAlignment="1" applyBorder="1" applyFont="1">
      <alignment horizontal="left" shrinkToFit="0" wrapText="1"/>
    </xf>
    <xf borderId="5" fillId="0" fontId="12" numFmtId="0" xfId="0" applyAlignment="1" applyBorder="1" applyFont="1">
      <alignment horizontal="right" vertical="center"/>
    </xf>
    <xf borderId="6" fillId="0" fontId="13" numFmtId="164" xfId="0" applyAlignment="1" applyBorder="1" applyFont="1" applyNumberFormat="1">
      <alignment horizontal="center"/>
    </xf>
    <xf borderId="7" fillId="0" fontId="11" numFmtId="0" xfId="0" applyAlignment="1" applyBorder="1" applyFont="1">
      <alignment horizontal="left" shrinkToFit="0" wrapText="1"/>
    </xf>
    <xf borderId="8" fillId="0" fontId="11" numFmtId="0" xfId="0" applyAlignment="1" applyBorder="1" applyFont="1">
      <alignment horizontal="left" shrinkToFit="0" wrapText="1"/>
    </xf>
    <xf borderId="9" fillId="0" fontId="12" numFmtId="0" xfId="0" applyAlignment="1" applyBorder="1" applyFont="1">
      <alignment horizontal="right"/>
    </xf>
    <xf borderId="10" fillId="0" fontId="13" numFmtId="165" xfId="0" applyAlignment="1" applyBorder="1" applyFont="1" applyNumberFormat="1">
      <alignment horizontal="center"/>
    </xf>
    <xf borderId="11" fillId="0" fontId="11" numFmtId="0" xfId="0" applyAlignment="1" applyBorder="1" applyFont="1">
      <alignment horizontal="left" shrinkToFit="0" wrapText="1"/>
    </xf>
    <xf borderId="10" fillId="0" fontId="13" numFmtId="166" xfId="0" applyAlignment="1" applyBorder="1" applyFont="1" applyNumberFormat="1">
      <alignment horizontal="center"/>
    </xf>
    <xf borderId="12" fillId="0" fontId="11" numFmtId="0" xfId="0" applyAlignment="1" applyBorder="1" applyFont="1">
      <alignment horizontal="left" shrinkToFit="0" wrapText="1"/>
    </xf>
    <xf borderId="10" fillId="0" fontId="13" numFmtId="167" xfId="0" applyAlignment="1" applyBorder="1" applyFont="1" applyNumberFormat="1">
      <alignment horizontal="center"/>
    </xf>
    <xf borderId="13" fillId="0" fontId="11" numFmtId="0" xfId="0" applyAlignment="1" applyBorder="1" applyFont="1">
      <alignment horizontal="left" shrinkToFit="0" vertical="center" wrapText="1"/>
    </xf>
    <xf borderId="10" fillId="0" fontId="13" numFmtId="168" xfId="0" applyAlignment="1" applyBorder="1" applyFont="1" applyNumberFormat="1">
      <alignment horizontal="center"/>
    </xf>
    <xf borderId="14" fillId="0" fontId="13" numFmtId="0" xfId="0" applyAlignment="1" applyBorder="1" applyFont="1">
      <alignment horizontal="center"/>
    </xf>
    <xf borderId="10" fillId="0" fontId="13" numFmtId="168" xfId="0" applyAlignment="1" applyBorder="1" applyFont="1" applyNumberFormat="1">
      <alignment horizontal="center" vertical="center"/>
    </xf>
    <xf borderId="15" fillId="0" fontId="11" numFmtId="0" xfId="0" applyAlignment="1" applyBorder="1" applyFont="1">
      <alignment vertical="center"/>
    </xf>
    <xf borderId="16" fillId="0" fontId="11" numFmtId="0" xfId="0" applyAlignment="1" applyBorder="1" applyFont="1">
      <alignment vertical="center"/>
    </xf>
    <xf borderId="17" fillId="0" fontId="11" numFmtId="0" xfId="0" applyBorder="1" applyFont="1"/>
    <xf borderId="18" fillId="0" fontId="11" numFmtId="0" xfId="0" applyBorder="1" applyFont="1"/>
    <xf borderId="1" fillId="3" fontId="8" numFmtId="0" xfId="0" applyAlignment="1" applyBorder="1" applyFill="1" applyFont="1">
      <alignment horizontal="left" shrinkToFit="0" vertical="center" wrapText="1"/>
    </xf>
    <xf borderId="2" fillId="3" fontId="8" numFmtId="0" xfId="0" applyAlignment="1" applyBorder="1" applyFont="1">
      <alignment horizontal="left" shrinkToFit="0" vertical="center" wrapText="1"/>
    </xf>
    <xf borderId="3" fillId="3" fontId="8" numFmtId="0" xfId="0" applyAlignment="1" applyBorder="1" applyFont="1">
      <alignment shrinkToFit="0" vertical="center" wrapText="1"/>
    </xf>
    <xf borderId="0" fillId="0" fontId="9" numFmtId="0" xfId="0" applyAlignment="1" applyFont="1">
      <alignment vertical="center"/>
    </xf>
    <xf borderId="0" fillId="0" fontId="13" numFmtId="0" xfId="0" applyAlignment="1" applyFont="1">
      <alignment shrinkToFit="0" vertical="center" wrapText="1"/>
    </xf>
    <xf borderId="11" fillId="0" fontId="11" numFmtId="0" xfId="0" applyAlignment="1" applyBorder="1" applyFont="1">
      <alignment horizontal="left" shrinkToFit="0" vertical="center" wrapText="1"/>
    </xf>
    <xf borderId="19" fillId="0" fontId="12" numFmtId="0" xfId="0" applyAlignment="1" applyBorder="1" applyFont="1">
      <alignment horizontal="right" vertical="center"/>
    </xf>
    <xf borderId="10" fillId="0" fontId="13" numFmtId="2" xfId="0" applyAlignment="1" applyBorder="1" applyFont="1" applyNumberFormat="1">
      <alignment horizontal="center" vertical="center"/>
    </xf>
    <xf borderId="20" fillId="0" fontId="9" numFmtId="0" xfId="0" applyAlignment="1" applyBorder="1" applyFont="1">
      <alignment horizontal="center" vertical="center"/>
    </xf>
    <xf borderId="21" fillId="0" fontId="14" numFmtId="0" xfId="0" applyBorder="1" applyFont="1"/>
    <xf borderId="22" fillId="0" fontId="14" numFmtId="0" xfId="0" applyBorder="1" applyFont="1"/>
    <xf borderId="23" fillId="0" fontId="11" numFmtId="0" xfId="0" applyAlignment="1" applyBorder="1" applyFont="1">
      <alignment horizontal="left" shrinkToFit="0" wrapText="1"/>
    </xf>
    <xf borderId="10" fillId="0" fontId="13" numFmtId="169" xfId="0" applyAlignment="1" applyBorder="1" applyFont="1" applyNumberFormat="1">
      <alignment horizontal="center"/>
    </xf>
    <xf borderId="24" fillId="4" fontId="9" numFmtId="0" xfId="0" applyBorder="1" applyFill="1" applyFont="1"/>
    <xf borderId="25" fillId="4" fontId="9" numFmtId="169" xfId="0" applyAlignment="1" applyBorder="1" applyFont="1" applyNumberFormat="1">
      <alignment horizontal="center" vertical="top"/>
    </xf>
    <xf borderId="26" fillId="4" fontId="9" numFmtId="170" xfId="0" applyAlignment="1" applyBorder="1" applyFont="1" applyNumberFormat="1">
      <alignment horizontal="center"/>
    </xf>
    <xf borderId="10" fillId="0" fontId="13" numFmtId="171" xfId="0" applyAlignment="1" applyBorder="1" applyFont="1" applyNumberFormat="1">
      <alignment horizontal="center"/>
    </xf>
    <xf borderId="27" fillId="4" fontId="9" numFmtId="0" xfId="0" applyBorder="1" applyFont="1"/>
    <xf borderId="28" fillId="4" fontId="9" numFmtId="0" xfId="0" applyBorder="1" applyFont="1"/>
    <xf borderId="29" fillId="4" fontId="9" numFmtId="0" xfId="0" applyBorder="1" applyFont="1"/>
    <xf borderId="28" fillId="4" fontId="9" numFmtId="169" xfId="0" applyBorder="1" applyFont="1" applyNumberFormat="1"/>
    <xf borderId="10" fillId="0" fontId="13" numFmtId="172" xfId="0" applyAlignment="1" applyBorder="1" applyFont="1" applyNumberFormat="1">
      <alignment horizontal="center"/>
    </xf>
    <xf borderId="10" fillId="0" fontId="13" numFmtId="0" xfId="0" applyAlignment="1" applyBorder="1" applyFont="1">
      <alignment horizontal="center"/>
    </xf>
    <xf borderId="27" fillId="4" fontId="9" numFmtId="169" xfId="0" applyAlignment="1" applyBorder="1" applyFont="1" applyNumberFormat="1">
      <alignment horizontal="left" vertical="center"/>
    </xf>
    <xf borderId="29" fillId="4" fontId="9" numFmtId="169" xfId="0" applyAlignment="1" applyBorder="1" applyFont="1" applyNumberFormat="1">
      <alignment horizontal="left" vertical="top"/>
    </xf>
    <xf borderId="30" fillId="4" fontId="9" numFmtId="169" xfId="0" applyAlignment="1" applyBorder="1" applyFont="1" applyNumberFormat="1">
      <alignment horizontal="left" vertical="top"/>
    </xf>
    <xf borderId="31" fillId="0" fontId="14" numFmtId="0" xfId="0" applyBorder="1" applyFont="1"/>
    <xf borderId="29" fillId="4" fontId="9" numFmtId="169" xfId="0" applyAlignment="1" applyBorder="1" applyFont="1" applyNumberFormat="1">
      <alignment horizontal="center"/>
    </xf>
    <xf borderId="29" fillId="4" fontId="9" numFmtId="169" xfId="0" applyBorder="1" applyFont="1" applyNumberFormat="1"/>
    <xf borderId="32" fillId="0" fontId="11" numFmtId="0" xfId="0" applyAlignment="1" applyBorder="1" applyFont="1">
      <alignment horizontal="center" shrinkToFit="0" wrapText="1"/>
    </xf>
    <xf borderId="33" fillId="0" fontId="14" numFmtId="0" xfId="0" applyBorder="1" applyFont="1"/>
    <xf borderId="34" fillId="0" fontId="14" numFmtId="0" xfId="0" applyBorder="1" applyFont="1"/>
    <xf borderId="35" fillId="5" fontId="12" numFmtId="0" xfId="0" applyAlignment="1" applyBorder="1" applyFill="1" applyFont="1">
      <alignment horizontal="left" shrinkToFit="0" vertical="center" wrapText="1"/>
    </xf>
    <xf borderId="36" fillId="5" fontId="12" numFmtId="0" xfId="0" applyAlignment="1" applyBorder="1" applyFont="1">
      <alignment horizontal="left" shrinkToFit="0" vertical="center" wrapText="1"/>
    </xf>
    <xf borderId="36" fillId="5" fontId="12" numFmtId="0" xfId="0" applyAlignment="1" applyBorder="1" applyFont="1">
      <alignment horizontal="right" vertical="center"/>
    </xf>
    <xf borderId="37" fillId="5" fontId="12" numFmtId="169" xfId="0" applyAlignment="1" applyBorder="1" applyFont="1" applyNumberFormat="1">
      <alignment horizontal="center" shrinkToFit="0" vertical="center" wrapText="1"/>
    </xf>
    <xf borderId="38" fillId="5" fontId="12" numFmtId="0" xfId="0" applyAlignment="1" applyBorder="1" applyFont="1">
      <alignment horizontal="left" shrinkToFit="0" vertical="center" wrapText="1"/>
    </xf>
    <xf borderId="39" fillId="5" fontId="12" numFmtId="0" xfId="0" applyAlignment="1" applyBorder="1" applyFont="1">
      <alignment horizontal="left" shrinkToFit="0" vertical="center" wrapText="1"/>
    </xf>
    <xf borderId="39" fillId="5" fontId="12" numFmtId="0" xfId="0" applyAlignment="1" applyBorder="1" applyFont="1">
      <alignment horizontal="right" vertical="center"/>
    </xf>
    <xf borderId="40" fillId="5" fontId="12" numFmtId="173" xfId="0" applyAlignment="1" applyBorder="1" applyFont="1" applyNumberFormat="1">
      <alignment horizontal="center" shrinkToFit="0" vertical="center" wrapText="1"/>
    </xf>
    <xf borderId="41" fillId="4" fontId="9" numFmtId="0" xfId="0" applyBorder="1" applyFont="1"/>
    <xf borderId="42" fillId="4" fontId="9" numFmtId="0" xfId="0" applyBorder="1" applyFont="1"/>
    <xf borderId="43" fillId="4" fontId="9" numFmtId="0" xfId="0" applyBorder="1" applyFont="1"/>
    <xf borderId="0" fillId="0" fontId="4" numFmtId="0" xfId="0" applyFont="1"/>
    <xf borderId="1" fillId="6" fontId="8" numFmtId="0" xfId="0" applyAlignment="1" applyBorder="1" applyFill="1" applyFont="1">
      <alignment horizontal="left" shrinkToFit="0" vertical="center" wrapText="1"/>
    </xf>
    <xf borderId="44" fillId="6" fontId="8" numFmtId="0" xfId="0" applyAlignment="1" applyBorder="1" applyFont="1">
      <alignment horizontal="left" vertical="center"/>
    </xf>
    <xf borderId="0" fillId="0" fontId="15" numFmtId="0" xfId="0" applyAlignment="1" applyFont="1">
      <alignment shrinkToFit="0" wrapText="1"/>
    </xf>
    <xf borderId="45" fillId="0" fontId="11" numFmtId="0" xfId="0" applyAlignment="1" applyBorder="1" applyFont="1">
      <alignment shrinkToFit="0" wrapText="1"/>
    </xf>
    <xf borderId="8" fillId="0" fontId="12" numFmtId="0" xfId="0" applyAlignment="1" applyBorder="1" applyFont="1">
      <alignment horizontal="right"/>
    </xf>
    <xf borderId="46" fillId="0" fontId="13" numFmtId="174" xfId="0" applyAlignment="1" applyBorder="1" applyFont="1" applyNumberFormat="1">
      <alignment horizontal="center"/>
    </xf>
    <xf borderId="0" fillId="0" fontId="1" numFmtId="0" xfId="0" applyAlignment="1" applyFont="1">
      <alignment horizontal="center" shrinkToFit="0" wrapText="1"/>
    </xf>
    <xf borderId="36" fillId="0" fontId="11" numFmtId="0" xfId="0" applyAlignment="1" applyBorder="1" applyFont="1">
      <alignment shrinkToFit="0" wrapText="1"/>
    </xf>
    <xf borderId="47" fillId="0" fontId="11" numFmtId="0" xfId="0" applyAlignment="1" applyBorder="1" applyFont="1">
      <alignment horizontal="center"/>
    </xf>
    <xf borderId="48" fillId="0" fontId="14" numFmtId="0" xfId="0" applyBorder="1" applyFont="1"/>
    <xf borderId="49" fillId="0" fontId="14" numFmtId="0" xfId="0" applyBorder="1" applyFont="1"/>
    <xf borderId="0" fillId="0" fontId="7" numFmtId="0" xfId="0" applyAlignment="1" applyFont="1">
      <alignment horizontal="center" shrinkToFit="0" wrapText="1"/>
    </xf>
    <xf borderId="35" fillId="7" fontId="12" numFmtId="0" xfId="0" applyAlignment="1" applyBorder="1" applyFill="1" applyFont="1">
      <alignment horizontal="left" shrinkToFit="0" vertical="center" wrapText="1"/>
    </xf>
    <xf borderId="36" fillId="7" fontId="12" numFmtId="0" xfId="0" applyAlignment="1" applyBorder="1" applyFont="1">
      <alignment horizontal="left" shrinkToFit="0" vertical="center" wrapText="1"/>
    </xf>
    <xf borderId="36" fillId="7" fontId="12" numFmtId="0" xfId="0" applyAlignment="1" applyBorder="1" applyFont="1">
      <alignment horizontal="right" shrinkToFit="0" vertical="center" wrapText="1"/>
    </xf>
    <xf borderId="37" fillId="7" fontId="12" numFmtId="175" xfId="0" applyAlignment="1" applyBorder="1" applyFont="1" applyNumberFormat="1">
      <alignment horizontal="center" vertical="center"/>
    </xf>
    <xf borderId="38" fillId="7" fontId="12" numFmtId="0" xfId="0" applyAlignment="1" applyBorder="1" applyFont="1">
      <alignment horizontal="left" shrinkToFit="0" vertical="center" wrapText="1"/>
    </xf>
    <xf borderId="39" fillId="7" fontId="12" numFmtId="0" xfId="0" applyAlignment="1" applyBorder="1" applyFont="1">
      <alignment horizontal="left" shrinkToFit="0" vertical="center" wrapText="1"/>
    </xf>
    <xf borderId="39" fillId="7" fontId="12" numFmtId="0" xfId="0" applyAlignment="1" applyBorder="1" applyFont="1">
      <alignment horizontal="right" shrinkToFit="0" vertical="center" wrapText="1"/>
    </xf>
    <xf borderId="40" fillId="7" fontId="12" numFmtId="170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/>
    </xf>
    <xf borderId="0" fillId="0" fontId="16" numFmtId="0" xfId="0" applyFont="1"/>
    <xf borderId="0" fillId="0" fontId="16" numFmtId="2" xfId="0" applyFont="1" applyNumberFormat="1"/>
    <xf borderId="0" fillId="0" fontId="16" numFmtId="176" xfId="0" applyFont="1" applyNumberFormat="1"/>
    <xf borderId="0" fillId="0" fontId="16" numFmtId="172" xfId="0" applyFont="1" applyNumberFormat="1"/>
    <xf borderId="0" fillId="0" fontId="16" numFmtId="170" xfId="0" applyFont="1" applyNumberFormat="1"/>
    <xf borderId="0" fillId="0" fontId="16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285750</xdr:colOff>
      <xdr:row>15</xdr:row>
      <xdr:rowOff>66675</xdr:rowOff>
    </xdr:from>
    <xdr:ext cx="285750" cy="304800"/>
    <xdr:sp macro="" textlink="">
      <xdr:nvSpPr>
        <xdr:cNvPr id="19" name="Elipse 18"/>
        <xdr:cNvSpPr/>
      </xdr:nvSpPr>
      <xdr:spPr>
        <a:xfrm>
          <a:off x="6301530" y="2946158"/>
          <a:ext cx="295054" cy="306759"/>
        </a:xfrm>
        <a:prstGeom prst="ellipse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10</xdr:col>
      <xdr:colOff>409575</xdr:colOff>
      <xdr:row>15</xdr:row>
      <xdr:rowOff>66675</xdr:rowOff>
    </xdr:from>
    <xdr:ext cx="285750" cy="304800"/>
    <xdr:sp macro="" textlink="">
      <xdr:nvSpPr>
        <xdr:cNvPr id="20" name="Elipse 19"/>
        <xdr:cNvSpPr/>
      </xdr:nvSpPr>
      <xdr:spPr>
        <a:xfrm>
          <a:off x="6912858" y="2945828"/>
          <a:ext cx="295055" cy="306759"/>
        </a:xfrm>
        <a:prstGeom prst="ellipse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9</xdr:col>
      <xdr:colOff>285750</xdr:colOff>
      <xdr:row>18</xdr:row>
      <xdr:rowOff>142875</xdr:rowOff>
    </xdr:from>
    <xdr:ext cx="285750" cy="304800"/>
    <xdr:sp macro="" textlink="">
      <xdr:nvSpPr>
        <xdr:cNvPr id="21" name="Elipse 20"/>
        <xdr:cNvSpPr/>
      </xdr:nvSpPr>
      <xdr:spPr>
        <a:xfrm>
          <a:off x="6364838" y="3397546"/>
          <a:ext cx="307102" cy="308265"/>
        </a:xfrm>
        <a:prstGeom prst="ellipse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10</xdr:col>
      <xdr:colOff>419100</xdr:colOff>
      <xdr:row>18</xdr:row>
      <xdr:rowOff>152400</xdr:rowOff>
    </xdr:from>
    <xdr:ext cx="285750" cy="304800"/>
    <xdr:sp macro="" textlink="">
      <xdr:nvSpPr>
        <xdr:cNvPr id="22" name="Elipse 21"/>
        <xdr:cNvSpPr/>
      </xdr:nvSpPr>
      <xdr:spPr>
        <a:xfrm>
          <a:off x="6915731" y="3553079"/>
          <a:ext cx="295055" cy="306760"/>
        </a:xfrm>
        <a:prstGeom prst="ellipse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5</xdr:col>
      <xdr:colOff>180975</xdr:colOff>
      <xdr:row>15</xdr:row>
      <xdr:rowOff>19050</xdr:rowOff>
    </xdr:from>
    <xdr:ext cx="285750" cy="295275"/>
    <xdr:sp macro="" textlink="">
      <xdr:nvSpPr>
        <xdr:cNvPr id="101" name="Elipse 100"/>
        <xdr:cNvSpPr/>
      </xdr:nvSpPr>
      <xdr:spPr>
        <a:xfrm>
          <a:off x="4603868" y="2892696"/>
          <a:ext cx="295055" cy="304224"/>
        </a:xfrm>
        <a:prstGeom prst="ellipse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6</xdr:col>
      <xdr:colOff>466725</xdr:colOff>
      <xdr:row>15</xdr:row>
      <xdr:rowOff>19050</xdr:rowOff>
    </xdr:from>
    <xdr:ext cx="295275" cy="295275"/>
    <xdr:sp macro="" textlink="">
      <xdr:nvSpPr>
        <xdr:cNvPr id="102" name="Elipse 101"/>
        <xdr:cNvSpPr/>
      </xdr:nvSpPr>
      <xdr:spPr>
        <a:xfrm>
          <a:off x="5374488" y="2894183"/>
          <a:ext cx="308903" cy="304224"/>
        </a:xfrm>
        <a:prstGeom prst="ellipse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6</xdr:col>
      <xdr:colOff>76200</xdr:colOff>
      <xdr:row>18</xdr:row>
      <xdr:rowOff>161925</xdr:rowOff>
    </xdr:from>
    <xdr:ext cx="295275" cy="314325"/>
    <xdr:sp macro="" textlink="">
      <xdr:nvSpPr>
        <xdr:cNvPr id="103" name="Elipse 102"/>
        <xdr:cNvSpPr/>
      </xdr:nvSpPr>
      <xdr:spPr>
        <a:xfrm>
          <a:off x="4988450" y="3555138"/>
          <a:ext cx="303204" cy="307559"/>
        </a:xfrm>
        <a:prstGeom prst="ellipse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5</xdr:col>
      <xdr:colOff>133350</xdr:colOff>
      <xdr:row>12</xdr:row>
      <xdr:rowOff>228600</xdr:rowOff>
    </xdr:from>
    <xdr:ext cx="962025" cy="209550"/>
    <xdr:sp macro="" textlink="">
      <xdr:nvSpPr>
        <xdr:cNvPr hidden="1" id="1026" name="Option Button 2">
          <a:extLst>
            <a:ext uri="{63B3BB69-23CF-44E3-9099-C40C66FF867C}"/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 bIns="18288" lIns="27432" rIns="0" upright="1" wrap="square" tIns="18288" vertOverflow="clip"/>
        <a:lstStyle/>
        <a:p>
          <a:pPr lvl="0" rtl="0" algn="l">
            <a:defRPr sz="1000"/>
          </a:pPr>
          <a:r>
            <a:rPr b="0" i="0" lang="pt-BR" sz="80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Tipo 1: Triangular</a:t>
          </a:r>
        </a:p>
      </xdr:txBody>
    </xdr:sp>
    <xdr:clientData fLocksWithSheet="0"/>
  </xdr:oneCellAnchor>
  <xdr:oneCellAnchor>
    <xdr:from>
      <xdr:col>9</xdr:col>
      <xdr:colOff>114300</xdr:colOff>
      <xdr:row>12</xdr:row>
      <xdr:rowOff>228600</xdr:rowOff>
    </xdr:from>
    <xdr:ext cx="1343025" cy="209550"/>
    <xdr:sp macro="" textlink="">
      <xdr:nvSpPr>
        <xdr:cNvPr hidden="1" id="1031" name="Option Button 7">
          <a:extLst>
            <a:ext uri="{63B3BB69-23CF-44E3-9099-C40C66FF867C}"/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 bIns="18288" lIns="27432" rIns="0" upright="1" wrap="square" tIns="18288" vertOverflow="clip"/>
        <a:lstStyle/>
        <a:p>
          <a:pPr lvl="0" rtl="0" algn="l">
            <a:defRPr sz="1000"/>
          </a:pPr>
          <a:r>
            <a:rPr b="0" i="0" lang="pt-BR" sz="80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Tipo 2: Quadrada</a:t>
          </a:r>
        </a:p>
      </xdr:txBody>
    </xdr:sp>
    <xdr:clientData fLocksWithSheet="0"/>
  </xdr:oneCellAnchor>
  <xdr:oneCellAnchor>
    <xdr:from>
      <xdr:col>13</xdr:col>
      <xdr:colOff>9525</xdr:colOff>
      <xdr:row>12</xdr:row>
      <xdr:rowOff>228600</xdr:rowOff>
    </xdr:from>
    <xdr:ext cx="1371600" cy="209550"/>
    <xdr:sp macro="" textlink="">
      <xdr:nvSpPr>
        <xdr:cNvPr hidden="1" id="1032" name="Option Button 8">
          <a:extLst>
            <a:ext uri="{63B3BB69-23CF-44E3-9099-C40C66FF867C}"/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 bIns="18288" lIns="27432" rIns="0" upright="1" wrap="square" tIns="18288" vertOverflow="clip"/>
        <a:lstStyle/>
        <a:p>
          <a:pPr lvl="0" rtl="0" algn="l">
            <a:defRPr sz="1000"/>
          </a:pPr>
          <a:r>
            <a:rPr b="0" i="0" lang="pt-BR" sz="80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Tipo 3: Quadrada+reforço</a:t>
          </a:r>
        </a:p>
      </xdr:txBody>
    </xdr:sp>
    <xdr:clientData fLocksWithSheet="0"/>
  </xdr:oneCellAnchor>
  <xdr:oneCellAnchor>
    <xdr:from>
      <xdr:col>5</xdr:col>
      <xdr:colOff>333375</xdr:colOff>
      <xdr:row>14</xdr:row>
      <xdr:rowOff>142875</xdr:rowOff>
    </xdr:from>
    <xdr:ext cx="752475" cy="19050"/>
    <xdr:grpSp>
      <xdr:nvGrpSpPr>
        <xdr:cNvPr id="11" name="Grupo 10"/>
        <xdr:cNvGrpSpPr/>
      </xdr:nvGrpSpPr>
      <xdr:grpSpPr>
        <a:xfrm>
          <a:off x="4785780" y="2841397"/>
          <a:ext cx="802005" cy="24925"/>
          <a:chOff x="4800600" y="2862739"/>
          <a:chExt cx="802005" cy="115215"/>
        </a:xfrm>
      </xdr:grpSpPr>
      <xdr:cxnSp macro="">
        <xdr:nvCxnSpPr>
          <xdr:cNvPr id="7" name="Conector de seta reta 6"/>
          <xdr:cNvCxnSpPr/>
        </xdr:nvCxnSpPr>
        <xdr:spPr>
          <a:xfrm flipH="1">
            <a:off x="4800915" y="2863216"/>
            <a:ext cx="0" cy="114738"/>
          </a:xfrm>
          <a:prstGeom prst="straightConnector1">
            <a:avLst/>
          </a:prstGeom>
          <a:ln w="12700">
            <a:solidFill>
              <a:schemeClr val="tx1"/>
            </a:solidFill>
            <a:headEnd len="med" w="med" type="none"/>
            <a:tailEnd len="med" w="med"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Conector de seta reta 51"/>
          <xdr:cNvCxnSpPr/>
        </xdr:nvCxnSpPr>
        <xdr:spPr>
          <a:xfrm flipH="1">
            <a:off x="5597205" y="2862739"/>
            <a:ext cx="0" cy="114739"/>
          </a:xfrm>
          <a:prstGeom prst="straightConnector1">
            <a:avLst/>
          </a:prstGeom>
          <a:ln w="12700">
            <a:solidFill>
              <a:schemeClr val="tx1"/>
            </a:solidFill>
            <a:headEnd len="med" w="med" type="none"/>
            <a:tailEnd len="med" w="med"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Conector reto 8"/>
          <xdr:cNvCxnSpPr/>
        </xdr:nvCxnSpPr>
        <xdr:spPr>
          <a:xfrm flipH="1" flipV="1">
            <a:off x="4800600" y="2864644"/>
            <a:ext cx="80200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4</xdr:col>
      <xdr:colOff>76200</xdr:colOff>
      <xdr:row>3</xdr:row>
      <xdr:rowOff>19050</xdr:rowOff>
    </xdr:from>
    <xdr:ext cx="4581525" cy="1447800"/>
    <xdr:sp macro="" textlink="">
      <xdr:nvSpPr>
        <xdr:cNvPr hidden="1" id="1033" name="Group Box 9">
          <a:extLst>
            <a:ext uri="{63B3BB69-23CF-44E3-9099-C40C66FF867C}"/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t" bIns="0" lIns="27432" rIns="0" upright="1" wrap="none" tIns="18288" vertOverflow="clip"/>
        <a:lstStyle/>
        <a:p>
          <a:pPr lvl="0" rtl="0" algn="l">
            <a:defRPr sz="1000"/>
          </a:pPr>
          <a:r>
            <a:rPr b="0" i="0" lang="pt-BR" sz="80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Perfil geotécnico</a:t>
          </a:r>
        </a:p>
      </xdr:txBody>
    </xdr:sp>
    <xdr:clientData fLocksWithSheet="0"/>
  </xdr:oneCellAnchor>
  <xdr:oneCellAnchor>
    <xdr:from>
      <xdr:col>5</xdr:col>
      <xdr:colOff>66675</xdr:colOff>
      <xdr:row>3</xdr:row>
      <xdr:rowOff>133350</xdr:rowOff>
    </xdr:from>
    <xdr:ext cx="723900" cy="219075"/>
    <xdr:sp macro="" textlink="">
      <xdr:nvSpPr>
        <xdr:cNvPr hidden="1" id="1034" name="Option Button 10">
          <a:extLst>
            <a:ext uri="{63B3BB69-23CF-44E3-9099-C40C66FF867C}"/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 bIns="18288" lIns="27432" rIns="0" upright="1" wrap="square" tIns="18288" vertOverflow="clip"/>
        <a:lstStyle/>
        <a:p>
          <a:pPr lvl="0" rtl="0" algn="l">
            <a:defRPr sz="1000"/>
          </a:pPr>
          <a:r>
            <a:rPr b="0" i="0" lang="pt-BR" sz="80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Tipo S</a:t>
          </a:r>
        </a:p>
      </xdr:txBody>
    </xdr:sp>
    <xdr:clientData fLocksWithSheet="0"/>
  </xdr:oneCellAnchor>
  <xdr:oneCellAnchor>
    <xdr:from>
      <xdr:col>6</xdr:col>
      <xdr:colOff>476250</xdr:colOff>
      <xdr:row>3</xdr:row>
      <xdr:rowOff>133350</xdr:rowOff>
    </xdr:from>
    <xdr:ext cx="666750" cy="219075"/>
    <xdr:sp macro="" textlink="">
      <xdr:nvSpPr>
        <xdr:cNvPr hidden="1" id="1035" name="Option Button 11">
          <a:extLst>
            <a:ext uri="{63B3BB69-23CF-44E3-9099-C40C66FF867C}"/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 bIns="18288" lIns="27432" rIns="0" upright="1" wrap="square" tIns="18288" vertOverflow="clip"/>
        <a:lstStyle/>
        <a:p>
          <a:pPr lvl="0" rtl="0" algn="l">
            <a:defRPr sz="1000"/>
          </a:pPr>
          <a:r>
            <a:rPr b="0" i="0" lang="pt-BR" sz="80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Tipo P</a:t>
          </a:r>
        </a:p>
      </xdr:txBody>
    </xdr:sp>
    <xdr:clientData fLocksWithSheet="0"/>
  </xdr:oneCellAnchor>
  <xdr:oneCellAnchor>
    <xdr:from>
      <xdr:col>9</xdr:col>
      <xdr:colOff>257175</xdr:colOff>
      <xdr:row>3</xdr:row>
      <xdr:rowOff>123825</xdr:rowOff>
    </xdr:from>
    <xdr:ext cx="695325" cy="228600"/>
    <xdr:sp macro="" textlink="">
      <xdr:nvSpPr>
        <xdr:cNvPr hidden="1" id="1039" name="Option Button 15">
          <a:extLst>
            <a:ext uri="{63B3BB69-23CF-44E3-9099-C40C66FF867C}"/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 bIns="18288" lIns="27432" rIns="0" upright="1" wrap="square" tIns="18288" vertOverflow="clip"/>
        <a:lstStyle/>
        <a:p>
          <a:pPr lvl="0" rtl="0" algn="l">
            <a:defRPr sz="1000"/>
          </a:pPr>
          <a:r>
            <a:rPr b="0" i="0" lang="pt-BR" sz="80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Tipo P-S</a:t>
          </a:r>
        </a:p>
      </xdr:txBody>
    </xdr:sp>
    <xdr:clientData fLocksWithSheet="0"/>
  </xdr:oneCellAnchor>
  <xdr:oneCellAnchor>
    <xdr:from>
      <xdr:col>11</xdr:col>
      <xdr:colOff>171450</xdr:colOff>
      <xdr:row>3</xdr:row>
      <xdr:rowOff>95250</xdr:rowOff>
    </xdr:from>
    <xdr:ext cx="714375" cy="247650"/>
    <xdr:sp macro="" textlink="">
      <xdr:nvSpPr>
        <xdr:cNvPr hidden="1" id="1040" name="Option Button 16">
          <a:extLst>
            <a:ext uri="{63B3BB69-23CF-44E3-9099-C40C66FF867C}"/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 bIns="18288" lIns="27432" rIns="0" upright="1" wrap="square" tIns="18288" vertOverflow="clip"/>
        <a:lstStyle/>
        <a:p>
          <a:pPr lvl="0" rtl="0" algn="l">
            <a:defRPr sz="1000"/>
          </a:pPr>
          <a:r>
            <a:rPr b="0" i="0" lang="pt-BR" sz="80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Tipo L</a:t>
          </a:r>
        </a:p>
      </xdr:txBody>
    </xdr:sp>
    <xdr:clientData fLocksWithSheet="0"/>
  </xdr:oneCellAnchor>
  <xdr:oneCellAnchor>
    <xdr:from>
      <xdr:col>13</xdr:col>
      <xdr:colOff>457200</xdr:colOff>
      <xdr:row>4</xdr:row>
      <xdr:rowOff>133350</xdr:rowOff>
    </xdr:from>
    <xdr:ext cx="942975" cy="561975"/>
    <xdr:sp macro="" textlink="">
      <xdr:nvSpPr>
        <xdr:cNvPr hidden="1" id="1044" name="Option Button 20">
          <a:extLst>
            <a:ext uri="{63B3BB69-23CF-44E3-9099-C40C66FF867C}"/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 bIns="18288" lIns="27432" rIns="0" upright="1" wrap="square" tIns="18288" vertOverflow="clip"/>
        <a:lstStyle/>
        <a:p>
          <a:pPr lvl="0" rtl="0" algn="l">
            <a:defRPr sz="1000"/>
          </a:pPr>
          <a:r>
            <a:rPr b="0" i="0" lang="pt-BR" sz="80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Parâmetros definidos pelo usuário</a:t>
          </a:r>
        </a:p>
      </xdr:txBody>
    </xdr:sp>
    <xdr:clientData fLocksWithSheet="0"/>
  </xdr:oneCellAnchor>
  <xdr:oneCellAnchor>
    <xdr:from>
      <xdr:col>6</xdr:col>
      <xdr:colOff>438150</xdr:colOff>
      <xdr:row>18</xdr:row>
      <xdr:rowOff>142875</xdr:rowOff>
    </xdr:from>
    <xdr:ext cx="152400" cy="304800"/>
    <xdr:grpSp>
      <xdr:nvGrpSpPr>
        <xdr:cNvPr id="95" name="Grupo 94"/>
        <xdr:cNvGrpSpPr/>
      </xdr:nvGrpSpPr>
      <xdr:grpSpPr>
        <a:xfrm rot="7200000">
          <a:off x="5325269" y="3594684"/>
          <a:ext cx="300398" cy="174121"/>
          <a:chOff x="5282709" y="2486849"/>
          <a:chExt cx="314496" cy="756837"/>
        </a:xfrm>
      </xdr:grpSpPr>
      <xdr:cxnSp macro="">
        <xdr:nvCxnSpPr>
          <xdr:cNvPr id="98" name="Conector de seta reta 97"/>
          <xdr:cNvCxnSpPr/>
        </xdr:nvCxnSpPr>
        <xdr:spPr>
          <a:xfrm flipH="1">
            <a:off x="5597205" y="2862739"/>
            <a:ext cx="0" cy="114739"/>
          </a:xfrm>
          <a:prstGeom prst="straightConnector1">
            <a:avLst/>
          </a:prstGeom>
          <a:ln w="12700">
            <a:solidFill>
              <a:schemeClr val="tx1"/>
            </a:solidFill>
            <a:headEnd len="med" w="med" type="none"/>
            <a:tailEnd len="med" w="med"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Conector reto 98"/>
          <xdr:cNvCxnSpPr/>
        </xdr:nvCxnSpPr>
        <xdr:spPr>
          <a:xfrm flipV="1" rot="14400000">
            <a:off x="5052793" y="2716765"/>
            <a:ext cx="756837" cy="29700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5</xdr:col>
      <xdr:colOff>323850</xdr:colOff>
      <xdr:row>15</xdr:row>
      <xdr:rowOff>161925</xdr:rowOff>
    </xdr:from>
    <xdr:ext cx="752475" cy="666750"/>
    <xdr:sp macro="" textlink="">
      <xdr:nvSpPr>
        <xdr:cNvPr id="3" name="Triângulo isósceles 2"/>
        <xdr:cNvSpPr/>
      </xdr:nvSpPr>
      <xdr:spPr>
        <a:xfrm rot="10800000">
          <a:off x="4749323" y="3041601"/>
          <a:ext cx="788103" cy="667772"/>
        </a:xfrm>
        <a:prstGeom prst="triangle">
          <a:avLst/>
        </a:prstGeom>
        <a:noFill/>
        <a:ln w="3175">
          <a:solidFill>
            <a:schemeClr val="tx1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7</xdr:col>
      <xdr:colOff>209550</xdr:colOff>
      <xdr:row>16</xdr:row>
      <xdr:rowOff>38100</xdr:rowOff>
    </xdr:from>
    <xdr:ext cx="161925" cy="285750"/>
    <xdr:grpSp>
      <xdr:nvGrpSpPr>
        <xdr:cNvPr id="111" name="Grupo 110"/>
        <xdr:cNvGrpSpPr/>
      </xdr:nvGrpSpPr>
      <xdr:grpSpPr>
        <a:xfrm flipH="1" rot="7200000">
          <a:off x="5589505" y="3143905"/>
          <a:ext cx="294917" cy="163730"/>
          <a:chOff x="5282709" y="2486849"/>
          <a:chExt cx="318653" cy="756837"/>
        </a:xfrm>
      </xdr:grpSpPr>
      <xdr:cxnSp macro="">
        <xdr:nvCxnSpPr>
          <xdr:cNvPr id="112" name="Conector de seta reta 111"/>
          <xdr:cNvCxnSpPr/>
        </xdr:nvCxnSpPr>
        <xdr:spPr>
          <a:xfrm flipH="1">
            <a:off x="5601362" y="2858001"/>
            <a:ext cx="0" cy="114739"/>
          </a:xfrm>
          <a:prstGeom prst="straightConnector1">
            <a:avLst/>
          </a:prstGeom>
          <a:ln w="12700">
            <a:solidFill>
              <a:schemeClr val="tx1"/>
            </a:solidFill>
            <a:headEnd len="med" w="med" type="none"/>
            <a:tailEnd len="med" w="med"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Conector reto 112"/>
          <xdr:cNvCxnSpPr/>
        </xdr:nvCxnSpPr>
        <xdr:spPr>
          <a:xfrm flipV="1" rot="14400000">
            <a:off x="5052793" y="2716765"/>
            <a:ext cx="756837" cy="29700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6</xdr:col>
      <xdr:colOff>190500</xdr:colOff>
      <xdr:row>15</xdr:row>
      <xdr:rowOff>161925</xdr:rowOff>
    </xdr:from>
    <xdr:ext cx="85725" cy="28575"/>
    <xdr:sp macro="" textlink="">
      <xdr:nvSpPr>
        <xdr:cNvPr id="8" name="Retângulo 7"/>
        <xdr:cNvSpPr/>
      </xdr:nvSpPr>
      <xdr:spPr>
        <a:xfrm>
          <a:off x="5102925" y="3033494"/>
          <a:ext cx="90000" cy="21600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5</xdr:col>
      <xdr:colOff>285750</xdr:colOff>
      <xdr:row>19</xdr:row>
      <xdr:rowOff>123825</xdr:rowOff>
    </xdr:from>
    <xdr:ext cx="85725" cy="19050"/>
    <xdr:sp macro="" textlink="">
      <xdr:nvSpPr>
        <xdr:cNvPr id="133" name="Retângulo 132"/>
        <xdr:cNvSpPr/>
      </xdr:nvSpPr>
      <xdr:spPr>
        <a:xfrm>
          <a:off x="4712039" y="3688640"/>
          <a:ext cx="90000" cy="2342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7</xdr:col>
      <xdr:colOff>95250</xdr:colOff>
      <xdr:row>19</xdr:row>
      <xdr:rowOff>133350</xdr:rowOff>
    </xdr:from>
    <xdr:ext cx="85725" cy="19050"/>
    <xdr:sp macro="" textlink="">
      <xdr:nvSpPr>
        <xdr:cNvPr id="135" name="Retângulo 134"/>
        <xdr:cNvSpPr/>
      </xdr:nvSpPr>
      <xdr:spPr>
        <a:xfrm>
          <a:off x="5490283" y="3693351"/>
          <a:ext cx="90000" cy="2342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6</xdr:col>
      <xdr:colOff>371475</xdr:colOff>
      <xdr:row>21</xdr:row>
      <xdr:rowOff>95250</xdr:rowOff>
    </xdr:from>
    <xdr:ext cx="85725" cy="19050"/>
    <xdr:sp macro="" textlink="">
      <xdr:nvSpPr>
        <xdr:cNvPr id="144" name="Retângulo 143"/>
        <xdr:cNvSpPr/>
      </xdr:nvSpPr>
      <xdr:spPr>
        <a:xfrm>
          <a:off x="5280850" y="3978196"/>
          <a:ext cx="90000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5</xdr:col>
      <xdr:colOff>438150</xdr:colOff>
      <xdr:row>21</xdr:row>
      <xdr:rowOff>95250</xdr:rowOff>
    </xdr:from>
    <xdr:ext cx="76200" cy="19050"/>
    <xdr:sp macro="" textlink="">
      <xdr:nvSpPr>
        <xdr:cNvPr id="145" name="Retângulo 144"/>
        <xdr:cNvSpPr/>
      </xdr:nvSpPr>
      <xdr:spPr>
        <a:xfrm>
          <a:off x="4863419" y="3981242"/>
          <a:ext cx="91473" cy="21600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7</xdr:col>
      <xdr:colOff>314325</xdr:colOff>
      <xdr:row>21</xdr:row>
      <xdr:rowOff>95250</xdr:rowOff>
    </xdr:from>
    <xdr:ext cx="85725" cy="19050"/>
    <xdr:sp macro="" textlink="">
      <xdr:nvSpPr>
        <xdr:cNvPr id="146" name="Retângulo 145"/>
        <xdr:cNvSpPr/>
      </xdr:nvSpPr>
      <xdr:spPr>
        <a:xfrm>
          <a:off x="5715475" y="3976638"/>
          <a:ext cx="91546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5</xdr:col>
      <xdr:colOff>76200</xdr:colOff>
      <xdr:row>21</xdr:row>
      <xdr:rowOff>95250</xdr:rowOff>
    </xdr:from>
    <xdr:ext cx="85725" cy="19050"/>
    <xdr:sp macro="" textlink="">
      <xdr:nvSpPr>
        <xdr:cNvPr id="147" name="Retângulo 146"/>
        <xdr:cNvSpPr/>
      </xdr:nvSpPr>
      <xdr:spPr>
        <a:xfrm>
          <a:off x="4503938" y="3980067"/>
          <a:ext cx="91545" cy="21600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6</xdr:col>
      <xdr:colOff>400050</xdr:colOff>
      <xdr:row>17</xdr:row>
      <xdr:rowOff>133350</xdr:rowOff>
    </xdr:from>
    <xdr:ext cx="76200" cy="19050"/>
    <xdr:sp macro="" textlink="">
      <xdr:nvSpPr>
        <xdr:cNvPr id="148" name="Retângulo 147"/>
        <xdr:cNvSpPr/>
      </xdr:nvSpPr>
      <xdr:spPr>
        <a:xfrm>
          <a:off x="5311851" y="3334095"/>
          <a:ext cx="88518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5</xdr:col>
      <xdr:colOff>476250</xdr:colOff>
      <xdr:row>17</xdr:row>
      <xdr:rowOff>133350</xdr:rowOff>
    </xdr:from>
    <xdr:ext cx="76200" cy="19050"/>
    <xdr:sp macro="" textlink="">
      <xdr:nvSpPr>
        <xdr:cNvPr id="149" name="Retângulo 148"/>
        <xdr:cNvSpPr/>
      </xdr:nvSpPr>
      <xdr:spPr>
        <a:xfrm>
          <a:off x="4906579" y="3337141"/>
          <a:ext cx="91473" cy="21600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7</xdr:col>
      <xdr:colOff>342900</xdr:colOff>
      <xdr:row>17</xdr:row>
      <xdr:rowOff>133350</xdr:rowOff>
    </xdr:from>
    <xdr:ext cx="85725" cy="19050"/>
    <xdr:sp macro="" textlink="">
      <xdr:nvSpPr>
        <xdr:cNvPr id="150" name="Retângulo 149"/>
        <xdr:cNvSpPr/>
      </xdr:nvSpPr>
      <xdr:spPr>
        <a:xfrm>
          <a:off x="5737935" y="3332537"/>
          <a:ext cx="91546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5</xdr:col>
      <xdr:colOff>57150</xdr:colOff>
      <xdr:row>17</xdr:row>
      <xdr:rowOff>133350</xdr:rowOff>
    </xdr:from>
    <xdr:ext cx="85725" cy="19050"/>
    <xdr:sp macro="" textlink="">
      <xdr:nvSpPr>
        <xdr:cNvPr id="151" name="Retângulo 150"/>
        <xdr:cNvSpPr/>
      </xdr:nvSpPr>
      <xdr:spPr>
        <a:xfrm>
          <a:off x="4480876" y="3335966"/>
          <a:ext cx="91545" cy="21600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7</xdr:col>
      <xdr:colOff>295275</xdr:colOff>
      <xdr:row>14</xdr:row>
      <xdr:rowOff>38100</xdr:rowOff>
    </xdr:from>
    <xdr:ext cx="85725" cy="19050"/>
    <xdr:sp macro="" textlink="">
      <xdr:nvSpPr>
        <xdr:cNvPr id="153" name="Retângulo 152"/>
        <xdr:cNvSpPr/>
      </xdr:nvSpPr>
      <xdr:spPr>
        <a:xfrm>
          <a:off x="5698531" y="2740573"/>
          <a:ext cx="91546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5</xdr:col>
      <xdr:colOff>47625</xdr:colOff>
      <xdr:row>14</xdr:row>
      <xdr:rowOff>38100</xdr:rowOff>
    </xdr:from>
    <xdr:ext cx="85725" cy="19050"/>
    <xdr:sp macro="" textlink="">
      <xdr:nvSpPr>
        <xdr:cNvPr id="154" name="Retângulo 153"/>
        <xdr:cNvSpPr/>
      </xdr:nvSpPr>
      <xdr:spPr>
        <a:xfrm>
          <a:off x="4471870" y="2744002"/>
          <a:ext cx="91545" cy="21600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6</xdr:col>
      <xdr:colOff>447675</xdr:colOff>
      <xdr:row>14</xdr:row>
      <xdr:rowOff>38100</xdr:rowOff>
    </xdr:from>
    <xdr:ext cx="28575" cy="19050"/>
    <xdr:sp macro="" textlink="">
      <xdr:nvSpPr>
        <xdr:cNvPr id="157" name="Retângulo 156"/>
        <xdr:cNvSpPr/>
      </xdr:nvSpPr>
      <xdr:spPr>
        <a:xfrm>
          <a:off x="5361050" y="2746554"/>
          <a:ext cx="46800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5</xdr:col>
      <xdr:colOff>447675</xdr:colOff>
      <xdr:row>14</xdr:row>
      <xdr:rowOff>38100</xdr:rowOff>
    </xdr:from>
    <xdr:ext cx="57150" cy="19050"/>
    <xdr:sp macro="" textlink="">
      <xdr:nvSpPr>
        <xdr:cNvPr id="158" name="Retângulo 157"/>
        <xdr:cNvSpPr/>
      </xdr:nvSpPr>
      <xdr:spPr>
        <a:xfrm>
          <a:off x="4882768" y="2741465"/>
          <a:ext cx="72000" cy="21600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7</xdr:col>
      <xdr:colOff>428625</xdr:colOff>
      <xdr:row>15</xdr:row>
      <xdr:rowOff>152400</xdr:rowOff>
    </xdr:from>
    <xdr:ext cx="38100" cy="28575"/>
    <xdr:sp macro="" textlink="">
      <xdr:nvSpPr>
        <xdr:cNvPr id="161" name="Retângulo 160"/>
        <xdr:cNvSpPr/>
      </xdr:nvSpPr>
      <xdr:spPr>
        <a:xfrm>
          <a:off x="5826459" y="3019239"/>
          <a:ext cx="43200" cy="2342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5</xdr:col>
      <xdr:colOff>0</xdr:colOff>
      <xdr:row>15</xdr:row>
      <xdr:rowOff>152400</xdr:rowOff>
    </xdr:from>
    <xdr:ext cx="38100" cy="28575"/>
    <xdr:sp macro="" textlink="">
      <xdr:nvSpPr>
        <xdr:cNvPr id="162" name="Retângulo 161"/>
        <xdr:cNvSpPr/>
      </xdr:nvSpPr>
      <xdr:spPr>
        <a:xfrm>
          <a:off x="4426843" y="3014916"/>
          <a:ext cx="43200" cy="2342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9</xdr:col>
      <xdr:colOff>428625</xdr:colOff>
      <xdr:row>14</xdr:row>
      <xdr:rowOff>152400</xdr:rowOff>
    </xdr:from>
    <xdr:ext cx="581025" cy="28575"/>
    <xdr:grpSp>
      <xdr:nvGrpSpPr>
        <xdr:cNvPr id="163" name="Grupo 162"/>
        <xdr:cNvGrpSpPr/>
      </xdr:nvGrpSpPr>
      <xdr:grpSpPr>
        <a:xfrm>
          <a:off x="6505484" y="2855250"/>
          <a:ext cx="632782" cy="23193"/>
          <a:chOff x="4800600" y="2862739"/>
          <a:chExt cx="802005" cy="115215"/>
        </a:xfrm>
      </xdr:grpSpPr>
      <xdr:cxnSp macro="">
        <xdr:nvCxnSpPr>
          <xdr:cNvPr id="164" name="Conector de seta reta 163"/>
          <xdr:cNvCxnSpPr/>
        </xdr:nvCxnSpPr>
        <xdr:spPr>
          <a:xfrm flipH="1">
            <a:off x="4800915" y="2863216"/>
            <a:ext cx="0" cy="114738"/>
          </a:xfrm>
          <a:prstGeom prst="straightConnector1">
            <a:avLst/>
          </a:prstGeom>
          <a:ln w="12700">
            <a:solidFill>
              <a:schemeClr val="tx1"/>
            </a:solidFill>
            <a:headEnd len="med" w="med" type="none"/>
            <a:tailEnd len="med" w="med"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Conector de seta reta 164"/>
          <xdr:cNvCxnSpPr/>
        </xdr:nvCxnSpPr>
        <xdr:spPr>
          <a:xfrm flipH="1">
            <a:off x="5597205" y="2862739"/>
            <a:ext cx="0" cy="114739"/>
          </a:xfrm>
          <a:prstGeom prst="straightConnector1">
            <a:avLst/>
          </a:prstGeom>
          <a:ln w="12700">
            <a:solidFill>
              <a:schemeClr val="tx1"/>
            </a:solidFill>
            <a:headEnd len="med" w="med" type="none"/>
            <a:tailEnd len="med" w="med"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Conector reto 165"/>
          <xdr:cNvCxnSpPr/>
        </xdr:nvCxnSpPr>
        <xdr:spPr>
          <a:xfrm flipH="1" flipV="1">
            <a:off x="4800600" y="2864644"/>
            <a:ext cx="80200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9</xdr:col>
      <xdr:colOff>428625</xdr:colOff>
      <xdr:row>16</xdr:row>
      <xdr:rowOff>38100</xdr:rowOff>
    </xdr:from>
    <xdr:ext cx="581025" cy="600075"/>
    <xdr:sp macro="" textlink="">
      <xdr:nvSpPr>
        <xdr:cNvPr id="10" name="Retângulo 9"/>
        <xdr:cNvSpPr/>
      </xdr:nvSpPr>
      <xdr:spPr>
        <a:xfrm>
          <a:off x="6446693" y="3095625"/>
          <a:ext cx="612000" cy="610466"/>
        </a:xfrm>
        <a:prstGeom prst="rect">
          <a:avLst/>
        </a:prstGeom>
        <a:noFill/>
        <a:ln w="3175">
          <a:solidFill>
            <a:schemeClr val="tx1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indent="0" lvl="0" marL="0" algn="l"/>
          <a:endParaRPr lang="pt-B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/>
  </xdr:oneCellAnchor>
  <xdr:oneCellAnchor>
    <xdr:from>
      <xdr:col>9</xdr:col>
      <xdr:colOff>219075</xdr:colOff>
      <xdr:row>16</xdr:row>
      <xdr:rowOff>38100</xdr:rowOff>
    </xdr:from>
    <xdr:ext cx="19050" cy="142875"/>
    <xdr:grpSp>
      <xdr:nvGrpSpPr>
        <xdr:cNvPr id="167" name="Grupo 166"/>
        <xdr:cNvGrpSpPr/>
      </xdr:nvGrpSpPr>
      <xdr:grpSpPr>
        <a:xfrm flipV="1" rot="5400000">
          <a:off x="6236067" y="3141042"/>
          <a:ext cx="142269" cy="25200"/>
          <a:chOff x="4800600" y="2852379"/>
          <a:chExt cx="802005" cy="114738"/>
        </a:xfrm>
      </xdr:grpSpPr>
      <xdr:cxnSp macro="">
        <xdr:nvCxnSpPr>
          <xdr:cNvPr id="168" name="Conector de seta reta 167"/>
          <xdr:cNvCxnSpPr/>
        </xdr:nvCxnSpPr>
        <xdr:spPr>
          <a:xfrm flipH="1">
            <a:off x="4807539" y="2852379"/>
            <a:ext cx="0" cy="114738"/>
          </a:xfrm>
          <a:prstGeom prst="straightConnector1">
            <a:avLst/>
          </a:prstGeom>
          <a:ln w="12700">
            <a:solidFill>
              <a:schemeClr val="tx1"/>
            </a:solidFill>
            <a:headEnd len="med" w="med" type="none"/>
            <a:tailEnd len="med" w="med"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Conector reto 168"/>
          <xdr:cNvCxnSpPr/>
        </xdr:nvCxnSpPr>
        <xdr:spPr>
          <a:xfrm flipH="1" flipV="1">
            <a:off x="4800600" y="2864644"/>
            <a:ext cx="80200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9</xdr:col>
      <xdr:colOff>219075</xdr:colOff>
      <xdr:row>18</xdr:row>
      <xdr:rowOff>0</xdr:rowOff>
    </xdr:from>
    <xdr:ext cx="19050" cy="295275"/>
    <xdr:grpSp>
      <xdr:nvGrpSpPr>
        <xdr:cNvPr id="170" name="Grupo 169"/>
        <xdr:cNvGrpSpPr/>
      </xdr:nvGrpSpPr>
      <xdr:grpSpPr>
        <a:xfrm rot="16200000">
          <a:off x="6152695" y="3529081"/>
          <a:ext cx="304268" cy="24822"/>
          <a:chOff x="4800600" y="2852210"/>
          <a:chExt cx="802005" cy="114738"/>
        </a:xfrm>
      </xdr:grpSpPr>
      <xdr:cxnSp macro="">
        <xdr:nvCxnSpPr>
          <xdr:cNvPr id="171" name="Conector de seta reta 170"/>
          <xdr:cNvCxnSpPr/>
        </xdr:nvCxnSpPr>
        <xdr:spPr>
          <a:xfrm flipH="1">
            <a:off x="4811730" y="2852210"/>
            <a:ext cx="0" cy="114738"/>
          </a:xfrm>
          <a:prstGeom prst="straightConnector1">
            <a:avLst/>
          </a:prstGeom>
          <a:ln w="12700">
            <a:solidFill>
              <a:schemeClr val="tx1"/>
            </a:solidFill>
            <a:headEnd len="med" w="med" type="none"/>
            <a:tailEnd len="med" w="med"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Conector reto 171"/>
          <xdr:cNvCxnSpPr/>
        </xdr:nvCxnSpPr>
        <xdr:spPr>
          <a:xfrm flipH="1" flipV="1">
            <a:off x="4800600" y="2864644"/>
            <a:ext cx="80200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10</xdr:col>
      <xdr:colOff>219075</xdr:colOff>
      <xdr:row>16</xdr:row>
      <xdr:rowOff>28575</xdr:rowOff>
    </xdr:from>
    <xdr:ext cx="85725" cy="19050"/>
    <xdr:sp macro="" textlink="">
      <xdr:nvSpPr>
        <xdr:cNvPr id="180" name="Retângulo 179"/>
        <xdr:cNvSpPr/>
      </xdr:nvSpPr>
      <xdr:spPr>
        <a:xfrm>
          <a:off x="6715487" y="3068553"/>
          <a:ext cx="90000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10</xdr:col>
      <xdr:colOff>209550</xdr:colOff>
      <xdr:row>17</xdr:row>
      <xdr:rowOff>152400</xdr:rowOff>
    </xdr:from>
    <xdr:ext cx="85725" cy="28575"/>
    <xdr:sp macro="" textlink="">
      <xdr:nvSpPr>
        <xdr:cNvPr id="183" name="Retângulo 182"/>
        <xdr:cNvSpPr/>
      </xdr:nvSpPr>
      <xdr:spPr>
        <a:xfrm>
          <a:off x="6713106" y="3366210"/>
          <a:ext cx="90000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9</xdr:col>
      <xdr:colOff>381000</xdr:colOff>
      <xdr:row>17</xdr:row>
      <xdr:rowOff>152400</xdr:rowOff>
    </xdr:from>
    <xdr:ext cx="85725" cy="28575"/>
    <xdr:sp macro="" textlink="">
      <xdr:nvSpPr>
        <xdr:cNvPr id="184" name="Retângulo 183"/>
        <xdr:cNvSpPr/>
      </xdr:nvSpPr>
      <xdr:spPr>
        <a:xfrm>
          <a:off x="6400503" y="3369256"/>
          <a:ext cx="92956" cy="21600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11</xdr:col>
      <xdr:colOff>38100</xdr:colOff>
      <xdr:row>21</xdr:row>
      <xdr:rowOff>76200</xdr:rowOff>
    </xdr:from>
    <xdr:ext cx="85725" cy="19050"/>
    <xdr:sp macro="" textlink="">
      <xdr:nvSpPr>
        <xdr:cNvPr id="186" name="Retângulo 185"/>
        <xdr:cNvSpPr/>
      </xdr:nvSpPr>
      <xdr:spPr>
        <a:xfrm>
          <a:off x="7021576" y="4030383"/>
          <a:ext cx="90000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10</xdr:col>
      <xdr:colOff>219075</xdr:colOff>
      <xdr:row>19</xdr:row>
      <xdr:rowOff>114300</xdr:rowOff>
    </xdr:from>
    <xdr:ext cx="85725" cy="19050"/>
    <xdr:sp macro="" textlink="">
      <xdr:nvSpPr>
        <xdr:cNvPr id="189" name="Retângulo 188"/>
        <xdr:cNvSpPr/>
      </xdr:nvSpPr>
      <xdr:spPr>
        <a:xfrm>
          <a:off x="6721668" y="3656071"/>
          <a:ext cx="92956" cy="20384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11</xdr:col>
      <xdr:colOff>333375</xdr:colOff>
      <xdr:row>19</xdr:row>
      <xdr:rowOff>114300</xdr:rowOff>
    </xdr:from>
    <xdr:ext cx="85725" cy="19050"/>
    <xdr:sp macro="" textlink="">
      <xdr:nvSpPr>
        <xdr:cNvPr id="190" name="Retângulo 189"/>
        <xdr:cNvSpPr/>
      </xdr:nvSpPr>
      <xdr:spPr>
        <a:xfrm>
          <a:off x="7317413" y="3656169"/>
          <a:ext cx="91546" cy="22859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11</xdr:col>
      <xdr:colOff>28575</xdr:colOff>
      <xdr:row>17</xdr:row>
      <xdr:rowOff>152400</xdr:rowOff>
    </xdr:from>
    <xdr:ext cx="85725" cy="28575"/>
    <xdr:sp macro="" textlink="">
      <xdr:nvSpPr>
        <xdr:cNvPr id="191" name="Retângulo 190"/>
        <xdr:cNvSpPr/>
      </xdr:nvSpPr>
      <xdr:spPr>
        <a:xfrm>
          <a:off x="7015435" y="3366344"/>
          <a:ext cx="90000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11</xdr:col>
      <xdr:colOff>333375</xdr:colOff>
      <xdr:row>17</xdr:row>
      <xdr:rowOff>152400</xdr:rowOff>
    </xdr:from>
    <xdr:ext cx="85725" cy="28575"/>
    <xdr:sp macro="" textlink="">
      <xdr:nvSpPr>
        <xdr:cNvPr id="192" name="Retângulo 191"/>
        <xdr:cNvSpPr/>
      </xdr:nvSpPr>
      <xdr:spPr>
        <a:xfrm>
          <a:off x="7316968" y="3366865"/>
          <a:ext cx="91546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9</xdr:col>
      <xdr:colOff>76200</xdr:colOff>
      <xdr:row>17</xdr:row>
      <xdr:rowOff>152400</xdr:rowOff>
    </xdr:from>
    <xdr:ext cx="85725" cy="28575"/>
    <xdr:sp macro="" textlink="">
      <xdr:nvSpPr>
        <xdr:cNvPr id="194" name="Retângulo 193"/>
        <xdr:cNvSpPr/>
      </xdr:nvSpPr>
      <xdr:spPr>
        <a:xfrm>
          <a:off x="6088560" y="3369256"/>
          <a:ext cx="92956" cy="21600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11</xdr:col>
      <xdr:colOff>333375</xdr:colOff>
      <xdr:row>16</xdr:row>
      <xdr:rowOff>19050</xdr:rowOff>
    </xdr:from>
    <xdr:ext cx="85725" cy="19050"/>
    <xdr:sp macro="" textlink="">
      <xdr:nvSpPr>
        <xdr:cNvPr id="195" name="Retângulo 194"/>
        <xdr:cNvSpPr/>
      </xdr:nvSpPr>
      <xdr:spPr>
        <a:xfrm>
          <a:off x="7316968" y="3064446"/>
          <a:ext cx="91546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9</xdr:col>
      <xdr:colOff>76200</xdr:colOff>
      <xdr:row>16</xdr:row>
      <xdr:rowOff>28575</xdr:rowOff>
    </xdr:from>
    <xdr:ext cx="85725" cy="19050"/>
    <xdr:sp macro="" textlink="">
      <xdr:nvSpPr>
        <xdr:cNvPr id="196" name="Retângulo 195"/>
        <xdr:cNvSpPr/>
      </xdr:nvSpPr>
      <xdr:spPr>
        <a:xfrm>
          <a:off x="6089926" y="3058843"/>
          <a:ext cx="91546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10</xdr:col>
      <xdr:colOff>219075</xdr:colOff>
      <xdr:row>21</xdr:row>
      <xdr:rowOff>66675</xdr:rowOff>
    </xdr:from>
    <xdr:ext cx="85725" cy="19050"/>
    <xdr:sp macro="" textlink="">
      <xdr:nvSpPr>
        <xdr:cNvPr id="197" name="Retângulo 196"/>
        <xdr:cNvSpPr/>
      </xdr:nvSpPr>
      <xdr:spPr>
        <a:xfrm>
          <a:off x="6722710" y="4025996"/>
          <a:ext cx="90000" cy="2351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9</xdr:col>
      <xdr:colOff>390525</xdr:colOff>
      <xdr:row>21</xdr:row>
      <xdr:rowOff>76200</xdr:rowOff>
    </xdr:from>
    <xdr:ext cx="85725" cy="19050"/>
    <xdr:sp macro="" textlink="">
      <xdr:nvSpPr>
        <xdr:cNvPr id="198" name="Retângulo 197"/>
        <xdr:cNvSpPr/>
      </xdr:nvSpPr>
      <xdr:spPr>
        <a:xfrm>
          <a:off x="6406025" y="4029042"/>
          <a:ext cx="92715" cy="21040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11</xdr:col>
      <xdr:colOff>333375</xdr:colOff>
      <xdr:row>21</xdr:row>
      <xdr:rowOff>66675</xdr:rowOff>
    </xdr:from>
    <xdr:ext cx="85725" cy="19050"/>
    <xdr:sp macro="" textlink="">
      <xdr:nvSpPr>
        <xdr:cNvPr id="200" name="Retângulo 199"/>
        <xdr:cNvSpPr/>
      </xdr:nvSpPr>
      <xdr:spPr>
        <a:xfrm>
          <a:off x="7322700" y="3929099"/>
          <a:ext cx="91546" cy="2351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9</xdr:col>
      <xdr:colOff>76200</xdr:colOff>
      <xdr:row>21</xdr:row>
      <xdr:rowOff>76200</xdr:rowOff>
    </xdr:from>
    <xdr:ext cx="85725" cy="19050"/>
    <xdr:sp macro="" textlink="">
      <xdr:nvSpPr>
        <xdr:cNvPr id="201" name="Retângulo 200"/>
        <xdr:cNvSpPr/>
      </xdr:nvSpPr>
      <xdr:spPr>
        <a:xfrm>
          <a:off x="6094082" y="4029042"/>
          <a:ext cx="92956" cy="21040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9</xdr:col>
      <xdr:colOff>76200</xdr:colOff>
      <xdr:row>19</xdr:row>
      <xdr:rowOff>123825</xdr:rowOff>
    </xdr:from>
    <xdr:ext cx="85725" cy="19050"/>
    <xdr:sp macro="" textlink="">
      <xdr:nvSpPr>
        <xdr:cNvPr id="202" name="Retângulo 201"/>
        <xdr:cNvSpPr/>
      </xdr:nvSpPr>
      <xdr:spPr>
        <a:xfrm>
          <a:off x="6086881" y="3667332"/>
          <a:ext cx="92956" cy="21040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11</xdr:col>
      <xdr:colOff>333375</xdr:colOff>
      <xdr:row>14</xdr:row>
      <xdr:rowOff>85725</xdr:rowOff>
    </xdr:from>
    <xdr:ext cx="85725" cy="19050"/>
    <xdr:sp macro="" textlink="">
      <xdr:nvSpPr>
        <xdr:cNvPr id="203" name="Retângulo 202"/>
        <xdr:cNvSpPr/>
      </xdr:nvSpPr>
      <xdr:spPr>
        <a:xfrm>
          <a:off x="7316408" y="2778696"/>
          <a:ext cx="91546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9</xdr:col>
      <xdr:colOff>76200</xdr:colOff>
      <xdr:row>14</xdr:row>
      <xdr:rowOff>95250</xdr:rowOff>
    </xdr:from>
    <xdr:ext cx="85725" cy="19050"/>
    <xdr:sp macro="" textlink="">
      <xdr:nvSpPr>
        <xdr:cNvPr id="204" name="Retângulo 203"/>
        <xdr:cNvSpPr/>
      </xdr:nvSpPr>
      <xdr:spPr>
        <a:xfrm>
          <a:off x="6092728" y="2783178"/>
          <a:ext cx="91546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9</xdr:col>
      <xdr:colOff>381000</xdr:colOff>
      <xdr:row>14</xdr:row>
      <xdr:rowOff>85725</xdr:rowOff>
    </xdr:from>
    <xdr:ext cx="85725" cy="19050"/>
    <xdr:sp macro="" textlink="">
      <xdr:nvSpPr>
        <xdr:cNvPr id="205" name="Retângulo 204"/>
        <xdr:cNvSpPr/>
      </xdr:nvSpPr>
      <xdr:spPr>
        <a:xfrm>
          <a:off x="6408123" y="2790136"/>
          <a:ext cx="92956" cy="21600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11</xdr:col>
      <xdr:colOff>19050</xdr:colOff>
      <xdr:row>14</xdr:row>
      <xdr:rowOff>85725</xdr:rowOff>
    </xdr:from>
    <xdr:ext cx="85725" cy="19050"/>
    <xdr:sp macro="" textlink="">
      <xdr:nvSpPr>
        <xdr:cNvPr id="206" name="Retângulo 205"/>
        <xdr:cNvSpPr/>
      </xdr:nvSpPr>
      <xdr:spPr>
        <a:xfrm>
          <a:off x="7026865" y="2787224"/>
          <a:ext cx="90000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4</xdr:col>
      <xdr:colOff>19050</xdr:colOff>
      <xdr:row>18</xdr:row>
      <xdr:rowOff>152400</xdr:rowOff>
    </xdr:from>
    <xdr:ext cx="295275" cy="304800"/>
    <xdr:sp macro="" textlink="">
      <xdr:nvSpPr>
        <xdr:cNvPr id="13" name="Corda 12"/>
        <xdr:cNvSpPr/>
      </xdr:nvSpPr>
      <xdr:spPr>
        <a:xfrm rot="16200000">
          <a:off x="4302560" y="3522561"/>
          <a:ext cx="301295" cy="306256"/>
        </a:xfrm>
        <a:prstGeom prst="chord">
          <a:avLst>
            <a:gd fmla="val 20941116" name="adj1"/>
            <a:gd fmla="val 11453797" name="adj2"/>
          </a:avLst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indent="0" lvl="0" marL="0" algn="l"/>
          <a:endParaRPr lang="pt-B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/>
  </xdr:oneCellAnchor>
  <xdr:oneCellAnchor>
    <xdr:from>
      <xdr:col>7</xdr:col>
      <xdr:colOff>304800</xdr:colOff>
      <xdr:row>18</xdr:row>
      <xdr:rowOff>152400</xdr:rowOff>
    </xdr:from>
    <xdr:ext cx="295275" cy="304800"/>
    <xdr:sp macro="" textlink="">
      <xdr:nvSpPr>
        <xdr:cNvPr id="209" name="Corda 208"/>
        <xdr:cNvSpPr/>
      </xdr:nvSpPr>
      <xdr:spPr>
        <a:xfrm rot="5400000">
          <a:off x="5704841" y="3527488"/>
          <a:ext cx="301295" cy="306256"/>
        </a:xfrm>
        <a:prstGeom prst="chord">
          <a:avLst>
            <a:gd fmla="val 20941116" name="adj1"/>
            <a:gd fmla="val 11453797" name="adj2"/>
          </a:avLst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indent="0" lvl="0" marL="0" algn="l"/>
          <a:endParaRPr lang="pt-B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/>
  </xdr:oneCellAnchor>
  <xdr:oneCellAnchor>
    <xdr:from>
      <xdr:col>5</xdr:col>
      <xdr:colOff>323850</xdr:colOff>
      <xdr:row>15</xdr:row>
      <xdr:rowOff>161925</xdr:rowOff>
    </xdr:from>
    <xdr:ext cx="0" cy="323850"/>
    <xdr:cxnSp macro="">
      <xdr:nvCxnSpPr>
        <xdr:cNvPr id="15" name="Conector reto 14"/>
        <xdr:cNvCxnSpPr>
          <a:stCxn id="3" idx="4"/>
        </xdr:cNvCxnSpPr>
      </xdr:nvCxnSpPr>
      <xdr:spPr>
        <a:xfrm>
          <a:off x="4749715" y="3041076"/>
          <a:ext cx="0" cy="324000"/>
        </a:xfrm>
        <a:prstGeom prst="line">
          <a:avLst/>
        </a:prstGeom>
        <a:ln cap="flat" cmpd="sng" w="9525" algn="ctr">
          <a:solidFill>
            <a:schemeClr val="tx1"/>
          </a:solidFill>
          <a:prstDash val="solid"/>
          <a:headEnd len="sm" w="sm"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5</xdr:col>
      <xdr:colOff>323850</xdr:colOff>
      <xdr:row>18</xdr:row>
      <xdr:rowOff>161925</xdr:rowOff>
    </xdr:from>
    <xdr:ext cx="0" cy="152400"/>
    <xdr:cxnSp macro="">
      <xdr:nvCxnSpPr>
        <xdr:cNvPr id="210" name="Conector reto 209"/>
        <xdr:cNvCxnSpPr/>
      </xdr:nvCxnSpPr>
      <xdr:spPr>
        <a:xfrm flipH="1" flipV="1">
          <a:off x="4751768" y="3555105"/>
          <a:ext cx="0" cy="144000"/>
        </a:xfrm>
        <a:prstGeom prst="line">
          <a:avLst/>
        </a:prstGeom>
        <a:ln cap="flat" cmpd="sng" w="9525" algn="ctr">
          <a:solidFill>
            <a:schemeClr val="tx1"/>
          </a:solidFill>
          <a:prstDash val="solid"/>
          <a:headEnd len="sm" w="sm"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13</xdr:col>
      <xdr:colOff>180975</xdr:colOff>
      <xdr:row>14</xdr:row>
      <xdr:rowOff>142875</xdr:rowOff>
    </xdr:from>
    <xdr:ext cx="1047750" cy="1095375"/>
    <xdr:grpSp>
      <xdr:nvGrpSpPr>
        <xdr:cNvPr id="23" name="Grupo 22"/>
        <xdr:cNvGrpSpPr/>
      </xdr:nvGrpSpPr>
      <xdr:grpSpPr>
        <a:xfrm>
          <a:off x="7853321" y="2843698"/>
          <a:ext cx="1108559" cy="1092177"/>
          <a:chOff x="7754035" y="2866785"/>
          <a:chExt cx="1086603" cy="1089917"/>
        </a:xfrm>
      </xdr:grpSpPr>
      <xdr:sp macro="" textlink="">
        <xdr:nvSpPr>
          <xdr:cNvPr id="64" name="Elipse 63"/>
          <xdr:cNvSpPr/>
        </xdr:nvSpPr>
        <xdr:spPr>
          <a:xfrm>
            <a:off x="7754035" y="2868527"/>
            <a:ext cx="294468" cy="302649"/>
          </a:xfrm>
          <a:prstGeom prst="ellipse">
            <a:avLst/>
          </a:prstGeom>
          <a:solidFill>
            <a:schemeClr val="accent6">
              <a:lumMod val="7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pt-BR" sz="1100"/>
          </a:p>
        </xdr:txBody>
      </xdr:sp>
      <xdr:sp macro="" textlink="">
        <xdr:nvSpPr>
          <xdr:cNvPr id="65" name="Elipse 64"/>
          <xdr:cNvSpPr/>
        </xdr:nvSpPr>
        <xdr:spPr>
          <a:xfrm>
            <a:off x="8544919" y="2866785"/>
            <a:ext cx="294468" cy="302649"/>
          </a:xfrm>
          <a:prstGeom prst="ellipse">
            <a:avLst/>
          </a:prstGeom>
          <a:solidFill>
            <a:schemeClr val="accent6">
              <a:lumMod val="7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pt-BR" sz="1100"/>
          </a:p>
        </xdr:txBody>
      </xdr:sp>
      <xdr:sp macro="" textlink="">
        <xdr:nvSpPr>
          <xdr:cNvPr id="66" name="Elipse 65"/>
          <xdr:cNvSpPr/>
        </xdr:nvSpPr>
        <xdr:spPr>
          <a:xfrm>
            <a:off x="7760452" y="3654052"/>
            <a:ext cx="294468" cy="302650"/>
          </a:xfrm>
          <a:prstGeom prst="ellipse">
            <a:avLst/>
          </a:prstGeom>
          <a:solidFill>
            <a:schemeClr val="accent6">
              <a:lumMod val="7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pt-BR" sz="1100"/>
          </a:p>
        </xdr:txBody>
      </xdr:sp>
      <xdr:sp macro="" textlink="">
        <xdr:nvSpPr>
          <xdr:cNvPr id="67" name="Elipse 66"/>
          <xdr:cNvSpPr/>
        </xdr:nvSpPr>
        <xdr:spPr>
          <a:xfrm>
            <a:off x="8546170" y="3653941"/>
            <a:ext cx="294468" cy="302650"/>
          </a:xfrm>
          <a:prstGeom prst="ellipse">
            <a:avLst/>
          </a:prstGeom>
          <a:solidFill>
            <a:schemeClr val="accent6">
              <a:lumMod val="7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pt-BR" sz="1100"/>
          </a:p>
        </xdr:txBody>
      </xdr:sp>
      <xdr:sp macro="" textlink="">
        <xdr:nvSpPr>
          <xdr:cNvPr id="68" name="Elipse 67"/>
          <xdr:cNvSpPr/>
        </xdr:nvSpPr>
        <xdr:spPr>
          <a:xfrm>
            <a:off x="8143179" y="3259063"/>
            <a:ext cx="303204" cy="302650"/>
          </a:xfrm>
          <a:prstGeom prst="ellipse">
            <a:avLst/>
          </a:prstGeom>
          <a:solidFill>
            <a:schemeClr val="accent6">
              <a:lumMod val="50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pt-BR" sz="1100"/>
          </a:p>
        </xdr:txBody>
      </xdr:sp>
      <xdr:sp macro="" textlink="">
        <xdr:nvSpPr>
          <xdr:cNvPr id="211" name="Retângulo 210"/>
          <xdr:cNvSpPr/>
        </xdr:nvSpPr>
        <xdr:spPr>
          <a:xfrm>
            <a:off x="7907926" y="3020258"/>
            <a:ext cx="785220" cy="788063"/>
          </a:xfrm>
          <a:prstGeom prst="rect">
            <a:avLst/>
          </a:prstGeom>
          <a:noFill/>
          <a:ln w="3175">
            <a:solidFill>
              <a:schemeClr val="tx1"/>
            </a:solidFill>
            <a:prstDash val="lg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indent="0" lvl="0" marL="0" algn="l"/>
            <a:endParaRPr lang="pt-B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 fLocksWithSheet="0"/>
  </xdr:oneCellAnchor>
  <xdr:oneCellAnchor>
    <xdr:from>
      <xdr:col>13</xdr:col>
      <xdr:colOff>333375</xdr:colOff>
      <xdr:row>14</xdr:row>
      <xdr:rowOff>57150</xdr:rowOff>
    </xdr:from>
    <xdr:ext cx="180975" cy="19050"/>
    <xdr:grpSp>
      <xdr:nvGrpSpPr>
        <xdr:cNvPr id="216" name="Grupo 215"/>
        <xdr:cNvGrpSpPr/>
      </xdr:nvGrpSpPr>
      <xdr:grpSpPr>
        <a:xfrm>
          <a:off x="8007913" y="2758545"/>
          <a:ext cx="207833" cy="24822"/>
          <a:chOff x="4800600" y="2863216"/>
          <a:chExt cx="802005" cy="114738"/>
        </a:xfrm>
      </xdr:grpSpPr>
      <xdr:cxnSp macro="">
        <xdr:nvCxnSpPr>
          <xdr:cNvPr id="217" name="Conector de seta reta 216"/>
          <xdr:cNvCxnSpPr/>
        </xdr:nvCxnSpPr>
        <xdr:spPr>
          <a:xfrm flipH="1">
            <a:off x="4800915" y="2863216"/>
            <a:ext cx="0" cy="114738"/>
          </a:xfrm>
          <a:prstGeom prst="straightConnector1">
            <a:avLst/>
          </a:prstGeom>
          <a:ln w="12700">
            <a:solidFill>
              <a:schemeClr val="tx1"/>
            </a:solidFill>
            <a:headEnd len="med" w="med" type="none"/>
            <a:tailEnd len="med" w="med"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" name="Conector reto 218"/>
          <xdr:cNvCxnSpPr/>
        </xdr:nvCxnSpPr>
        <xdr:spPr>
          <a:xfrm flipH="1" flipV="1">
            <a:off x="4800600" y="2864644"/>
            <a:ext cx="80200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14</xdr:col>
      <xdr:colOff>419100</xdr:colOff>
      <xdr:row>14</xdr:row>
      <xdr:rowOff>57150</xdr:rowOff>
    </xdr:from>
    <xdr:ext cx="200025" cy="19050"/>
    <xdr:grpSp>
      <xdr:nvGrpSpPr>
        <xdr:cNvPr id="220" name="Grupo 219"/>
        <xdr:cNvGrpSpPr/>
      </xdr:nvGrpSpPr>
      <xdr:grpSpPr>
        <a:xfrm>
          <a:off x="8590569" y="2759694"/>
          <a:ext cx="225659" cy="24822"/>
          <a:chOff x="4800600" y="2862739"/>
          <a:chExt cx="802005" cy="114739"/>
        </a:xfrm>
      </xdr:grpSpPr>
      <xdr:cxnSp macro="">
        <xdr:nvCxnSpPr>
          <xdr:cNvPr id="222" name="Conector de seta reta 221"/>
          <xdr:cNvCxnSpPr/>
        </xdr:nvCxnSpPr>
        <xdr:spPr>
          <a:xfrm flipH="1">
            <a:off x="5597205" y="2862739"/>
            <a:ext cx="0" cy="114739"/>
          </a:xfrm>
          <a:prstGeom prst="straightConnector1">
            <a:avLst/>
          </a:prstGeom>
          <a:ln w="12700">
            <a:solidFill>
              <a:schemeClr val="tx1"/>
            </a:solidFill>
            <a:headEnd len="med" w="med" type="none"/>
            <a:tailEnd len="med" w="med"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Conector reto 222"/>
          <xdr:cNvCxnSpPr/>
        </xdr:nvCxnSpPr>
        <xdr:spPr>
          <a:xfrm flipH="1" flipV="1">
            <a:off x="4800600" y="2864644"/>
            <a:ext cx="80200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13</xdr:col>
      <xdr:colOff>104775</xdr:colOff>
      <xdr:row>15</xdr:row>
      <xdr:rowOff>133350</xdr:rowOff>
    </xdr:from>
    <xdr:ext cx="19050" cy="219075"/>
    <xdr:grpSp>
      <xdr:nvGrpSpPr>
        <xdr:cNvPr id="227" name="Grupo 226"/>
        <xdr:cNvGrpSpPr/>
      </xdr:nvGrpSpPr>
      <xdr:grpSpPr>
        <a:xfrm flipV="1" rot="5400000">
          <a:off x="7680506" y="3097791"/>
          <a:ext cx="215463" cy="25200"/>
          <a:chOff x="4800600" y="2852379"/>
          <a:chExt cx="802005" cy="114738"/>
        </a:xfrm>
      </xdr:grpSpPr>
      <xdr:cxnSp macro="">
        <xdr:nvCxnSpPr>
          <xdr:cNvPr id="228" name="Conector de seta reta 227"/>
          <xdr:cNvCxnSpPr/>
        </xdr:nvCxnSpPr>
        <xdr:spPr>
          <a:xfrm flipH="1">
            <a:off x="4807539" y="2852379"/>
            <a:ext cx="0" cy="114738"/>
          </a:xfrm>
          <a:prstGeom prst="straightConnector1">
            <a:avLst/>
          </a:prstGeom>
          <a:ln w="12700">
            <a:solidFill>
              <a:schemeClr val="tx1"/>
            </a:solidFill>
            <a:headEnd len="med" w="med" type="none"/>
            <a:tailEnd len="med" w="med"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Conector reto 228"/>
          <xdr:cNvCxnSpPr/>
        </xdr:nvCxnSpPr>
        <xdr:spPr>
          <a:xfrm flipH="1" flipV="1">
            <a:off x="4800600" y="2864644"/>
            <a:ext cx="80200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13</xdr:col>
      <xdr:colOff>104775</xdr:colOff>
      <xdr:row>18</xdr:row>
      <xdr:rowOff>9525</xdr:rowOff>
    </xdr:from>
    <xdr:ext cx="19050" cy="390525"/>
    <xdr:grpSp>
      <xdr:nvGrpSpPr>
        <xdr:cNvPr id="230" name="Grupo 229"/>
        <xdr:cNvGrpSpPr/>
      </xdr:nvGrpSpPr>
      <xdr:grpSpPr>
        <a:xfrm rot="16200000">
          <a:off x="7596182" y="3578986"/>
          <a:ext cx="395463" cy="24822"/>
          <a:chOff x="4800600" y="2852210"/>
          <a:chExt cx="802005" cy="114738"/>
        </a:xfrm>
      </xdr:grpSpPr>
      <xdr:cxnSp macro="">
        <xdr:nvCxnSpPr>
          <xdr:cNvPr id="231" name="Conector de seta reta 230"/>
          <xdr:cNvCxnSpPr/>
        </xdr:nvCxnSpPr>
        <xdr:spPr>
          <a:xfrm flipH="1">
            <a:off x="4811730" y="2852210"/>
            <a:ext cx="0" cy="114738"/>
          </a:xfrm>
          <a:prstGeom prst="straightConnector1">
            <a:avLst/>
          </a:prstGeom>
          <a:ln w="12700">
            <a:solidFill>
              <a:schemeClr val="tx1"/>
            </a:solidFill>
            <a:headEnd len="med" w="med" type="none"/>
            <a:tailEnd len="med" w="med"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Conector reto 231"/>
          <xdr:cNvCxnSpPr/>
        </xdr:nvCxnSpPr>
        <xdr:spPr>
          <a:xfrm flipH="1" flipV="1">
            <a:off x="4800600" y="2864644"/>
            <a:ext cx="80200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14</xdr:col>
      <xdr:colOff>190500</xdr:colOff>
      <xdr:row>15</xdr:row>
      <xdr:rowOff>114300</xdr:rowOff>
    </xdr:from>
    <xdr:ext cx="85725" cy="19050"/>
    <xdr:sp macro="" textlink="">
      <xdr:nvSpPr>
        <xdr:cNvPr id="233" name="Retângulo 232"/>
        <xdr:cNvSpPr/>
      </xdr:nvSpPr>
      <xdr:spPr>
        <a:xfrm>
          <a:off x="8251610" y="2999280"/>
          <a:ext cx="90000" cy="24075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13</xdr:col>
      <xdr:colOff>285750</xdr:colOff>
      <xdr:row>18</xdr:row>
      <xdr:rowOff>0</xdr:rowOff>
    </xdr:from>
    <xdr:ext cx="85725" cy="19050"/>
    <xdr:sp macro="" textlink="">
      <xdr:nvSpPr>
        <xdr:cNvPr id="235" name="Retângulo 234"/>
        <xdr:cNvSpPr/>
      </xdr:nvSpPr>
      <xdr:spPr>
        <a:xfrm>
          <a:off x="7859560" y="3401294"/>
          <a:ext cx="92956" cy="23332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14</xdr:col>
      <xdr:colOff>190500</xdr:colOff>
      <xdr:row>20</xdr:row>
      <xdr:rowOff>47625</xdr:rowOff>
    </xdr:from>
    <xdr:ext cx="85725" cy="19050"/>
    <xdr:sp macro="" textlink="">
      <xdr:nvSpPr>
        <xdr:cNvPr id="236" name="Retângulo 235"/>
        <xdr:cNvSpPr/>
      </xdr:nvSpPr>
      <xdr:spPr>
        <a:xfrm>
          <a:off x="8248193" y="3796882"/>
          <a:ext cx="92956" cy="20384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15</xdr:col>
      <xdr:colOff>123825</xdr:colOff>
      <xdr:row>18</xdr:row>
      <xdr:rowOff>0</xdr:rowOff>
    </xdr:from>
    <xdr:ext cx="85725" cy="19050"/>
    <xdr:sp macro="" textlink="">
      <xdr:nvSpPr>
        <xdr:cNvPr id="237" name="Retângulo 236"/>
        <xdr:cNvSpPr/>
      </xdr:nvSpPr>
      <xdr:spPr>
        <a:xfrm>
          <a:off x="8663260" y="3402710"/>
          <a:ext cx="90000" cy="25807"/>
        </a:xfrm>
        <a:prstGeom prst="rect">
          <a:avLst/>
        </a:prstGeom>
        <a:solidFill>
          <a:schemeClr val="tx1">
            <a:alpha val="50000"/>
          </a:schemeClr>
        </a:solidFill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rtlCol="0" horzOverflow="clip" vertOverflow="clip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14</xdr:col>
      <xdr:colOff>247650</xdr:colOff>
      <xdr:row>15</xdr:row>
      <xdr:rowOff>133350</xdr:rowOff>
    </xdr:from>
    <xdr:ext cx="371475" cy="390525"/>
    <xdr:cxnSp macro="">
      <xdr:nvCxnSpPr>
        <xdr:cNvPr id="25" name="Conector reto 24"/>
        <xdr:cNvCxnSpPr/>
      </xdr:nvCxnSpPr>
      <xdr:spPr>
        <a:xfrm flipV="1">
          <a:off x="8332470" y="3006090"/>
          <a:ext cx="392430" cy="384810"/>
        </a:xfrm>
        <a:prstGeom prst="line">
          <a:avLst/>
        </a:prstGeom>
        <a:ln cap="flat" cmpd="sng" w="9525" algn="ctr">
          <a:solidFill>
            <a:schemeClr val="tx1"/>
          </a:solidFill>
          <a:prstDash val="solid"/>
          <a:headEnd len="sm" w="sm" type="oval"/>
          <a:tailEnd len="sm" w="sm"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13</xdr:col>
      <xdr:colOff>447675</xdr:colOff>
      <xdr:row>3</xdr:row>
      <xdr:rowOff>123825</xdr:rowOff>
    </xdr:from>
    <xdr:ext cx="971550" cy="219075"/>
    <xdr:sp macro="" textlink="">
      <xdr:nvSpPr>
        <xdr:cNvPr hidden="1" id="1045" name="Option Button 21">
          <a:extLst>
            <a:ext uri="{63B3BB69-23CF-44E3-9099-C40C66FF867C}"/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 bIns="18288" lIns="27432" rIns="0" upright="1" wrap="square" tIns="18288" vertOverflow="clip"/>
        <a:lstStyle/>
        <a:p>
          <a:pPr lvl="0" rtl="0" algn="l">
            <a:defRPr sz="1000"/>
          </a:pPr>
          <a:r>
            <a:rPr b="0" i="0" lang="pt-BR" sz="80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Sem distinção</a:t>
          </a:r>
        </a:p>
      </xdr:txBody>
    </xdr:sp>
    <xdr:clientData fLocksWithSheet="0"/>
  </xdr:oneCellAnchor>
  <xdr:oneCellAnchor>
    <xdr:from>
      <xdr:col>5</xdr:col>
      <xdr:colOff>57150</xdr:colOff>
      <xdr:row>4</xdr:row>
      <xdr:rowOff>114300</xdr:rowOff>
    </xdr:from>
    <xdr:ext cx="3276600" cy="1028700"/>
    <xdr:grpSp>
      <xdr:nvGrpSpPr>
        <xdr:cNvPr id="328" name="Grupo 327"/>
        <xdr:cNvGrpSpPr/>
      </xdr:nvGrpSpPr>
      <xdr:grpSpPr>
        <a:xfrm>
          <a:off x="4507297" y="1099316"/>
          <a:ext cx="3476365" cy="1030407"/>
          <a:chOff x="3275856" y="2924944"/>
          <a:chExt cx="3869834" cy="1026465"/>
        </a:xfrm>
      </xdr:grpSpPr>
      <xdr:sp macro="" textlink="">
        <xdr:nvSpPr>
          <xdr:cNvPr id="329" name="Retângulo 328"/>
          <xdr:cNvSpPr/>
        </xdr:nvSpPr>
        <xdr:spPr>
          <a:xfrm>
            <a:off x="6303027" y="3320533"/>
            <a:ext cx="842663" cy="151664"/>
          </a:xfrm>
          <a:prstGeom prst="rect">
            <a:avLst/>
          </a:prstGeom>
          <a:pattFill prst="pct5">
            <a:fgClr>
              <a:schemeClr val="tx1"/>
            </a:fgClr>
            <a:bgClr>
              <a:srgbClr val="FFFFCC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Ctr="0" anchor="ctr" bIns="45720" rtlCol="0" compatLnSpc="1" forceAA="0" fromWordArt="0" lIns="91440" numCol="1" spcFirstLastPara="0" rIns="91440" rot="0" spcCol="0" vert="horz" wrap="square" tIns="45720">
            <a:prstTxWarp prst="textNoShape">
              <a:avLst/>
            </a:prstTxWarp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endParaRPr b="1" lang="pt-BR" spc="-30" sz="800">
              <a:solidFill>
                <a:schemeClr val="tx1"/>
              </a:solidFill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30" name="Retângulo 329"/>
          <xdr:cNvSpPr/>
        </xdr:nvSpPr>
        <xdr:spPr>
          <a:xfrm>
            <a:off x="6300192" y="3472197"/>
            <a:ext cx="842663" cy="324000"/>
          </a:xfrm>
          <a:prstGeom prst="rect">
            <a:avLst/>
          </a:prstGeom>
          <a:pattFill prst="wdUpDiag">
            <a:fgClr>
              <a:schemeClr val="bg1"/>
            </a:fgClr>
            <a:bgClr>
              <a:schemeClr val="bg1">
                <a:lumMod val="85000"/>
              </a:schemeClr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Ctr="0" anchor="ctr" bIns="45720" rtlCol="0" compatLnSpc="1" forceAA="0" fromWordArt="0" lIns="91440" numCol="1" spcFirstLastPara="0" rIns="91440" rot="0" spcCol="0" vert="horz" wrap="square" tIns="45720">
            <a:prstTxWarp prst="textNoShape">
              <a:avLst/>
            </a:prstTxWarp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b="1" lang="pt-BR" spc="-30" sz="800">
                <a:solidFill>
                  <a:schemeClr val="tx1"/>
                </a:solidFill>
                <a:ea typeface="Tahoma" panose="020B0604030504040204" pitchFamily="34" charset="0"/>
                <a:cs typeface="Arial" panose="020B0604020202020204" pitchFamily="34" charset="0"/>
              </a:rPr>
              <a:t>ARGILA MTO MOLE A MOLE</a:t>
            </a:r>
          </a:p>
        </xdr:txBody>
      </xdr:sp>
      <xdr:sp macro="" textlink="">
        <xdr:nvSpPr>
          <xdr:cNvPr id="331" name="Retângulo 330"/>
          <xdr:cNvSpPr/>
        </xdr:nvSpPr>
        <xdr:spPr>
          <a:xfrm>
            <a:off x="3275856" y="2930212"/>
            <a:ext cx="842663" cy="653561"/>
          </a:xfrm>
          <a:prstGeom prst="rect">
            <a:avLst/>
          </a:prstGeom>
          <a:pattFill prst="wdUpDiag">
            <a:fgClr>
              <a:schemeClr val="bg1"/>
            </a:fgClr>
            <a:bgClr>
              <a:schemeClr val="bg1">
                <a:lumMod val="85000"/>
              </a:schemeClr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Ctr="0" anchor="ctr" bIns="45720" rtlCol="0" compatLnSpc="1" forceAA="0" fromWordArt="0" lIns="91440" numCol="1" spcFirstLastPara="0" rIns="91440" rot="0" spcCol="0" vert="horz" wrap="square" tIns="45720">
            <a:prstTxWarp prst="textNoShape">
              <a:avLst/>
            </a:prstTxWarp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b="1" lang="pt-BR" spc="-30" sz="800">
                <a:solidFill>
                  <a:schemeClr val="tx1"/>
                </a:solidFill>
                <a:ea typeface="Tahoma" panose="020B0604030504040204" pitchFamily="34" charset="0"/>
                <a:cs typeface="Arial" panose="020B0604020202020204" pitchFamily="34" charset="0"/>
              </a:rPr>
              <a:t>ARGILA MTO MOLE A MOLE </a:t>
            </a:r>
          </a:p>
        </xdr:txBody>
      </xdr:sp>
      <xdr:sp macro="" textlink="">
        <xdr:nvSpPr>
          <xdr:cNvPr id="332" name="Retângulo 331"/>
          <xdr:cNvSpPr/>
        </xdr:nvSpPr>
        <xdr:spPr>
          <a:xfrm>
            <a:off x="3275856" y="3583773"/>
            <a:ext cx="842663" cy="359459"/>
          </a:xfrm>
          <a:prstGeom prst="rect">
            <a:avLst/>
          </a:prstGeom>
          <a:pattFill prst="pct5">
            <a:fgClr>
              <a:schemeClr val="tx1"/>
            </a:fgClr>
            <a:bgClr>
              <a:srgbClr val="FFFFCC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Ctr="0" anchor="ctr" bIns="45720" rtlCol="0" compatLnSpc="1" forceAA="0" fromWordArt="0" lIns="91440" numCol="1" spcFirstLastPara="0" rIns="91440" rot="0" spcCol="0" vert="horz" wrap="square" tIns="45720">
            <a:prstTxWarp prst="textNoShape">
              <a:avLst/>
            </a:prstTxWarp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endParaRPr b="1" lang="pt-BR" spc="-30" sz="800">
              <a:solidFill>
                <a:schemeClr val="tx1"/>
              </a:solidFill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33" name="Retângulo 332"/>
          <xdr:cNvSpPr/>
        </xdr:nvSpPr>
        <xdr:spPr>
          <a:xfrm>
            <a:off x="4283968" y="2930212"/>
            <a:ext cx="842663" cy="522849"/>
          </a:xfrm>
          <a:prstGeom prst="rect">
            <a:avLst/>
          </a:prstGeom>
          <a:pattFill prst="pct5">
            <a:fgClr>
              <a:schemeClr val="tx1"/>
            </a:fgClr>
            <a:bgClr>
              <a:srgbClr val="FFFFCC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Ctr="0" anchor="ctr" bIns="45720" rtlCol="0" compatLnSpc="1" forceAA="0" fromWordArt="0" lIns="91440" numCol="1" spcFirstLastPara="0" rIns="91440" rot="0" spcCol="0" vert="horz" wrap="square" tIns="45720">
            <a:prstTxWarp prst="textNoShape">
              <a:avLst/>
            </a:prstTxWarp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endParaRPr b="1" lang="pt-BR" spc="-30" sz="800">
              <a:solidFill>
                <a:schemeClr val="tx1"/>
              </a:solidFill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34" name="Retângulo 333"/>
          <xdr:cNvSpPr/>
        </xdr:nvSpPr>
        <xdr:spPr>
          <a:xfrm>
            <a:off x="4283968" y="3453061"/>
            <a:ext cx="842663" cy="310442"/>
          </a:xfrm>
          <a:prstGeom prst="rect">
            <a:avLst/>
          </a:prstGeom>
          <a:pattFill prst="wdUpDiag">
            <a:fgClr>
              <a:schemeClr val="bg1"/>
            </a:fgClr>
            <a:bgClr>
              <a:schemeClr val="bg1">
                <a:lumMod val="85000"/>
              </a:schemeClr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Ctr="0" anchor="ctr" bIns="45720" rtlCol="0" compatLnSpc="1" forceAA="0" fromWordArt="0" lIns="91440" numCol="1" spcFirstLastPara="0" rIns="91440" rot="0" spcCol="0" vert="horz" wrap="square" tIns="45720">
            <a:prstTxWarp prst="textNoShape">
              <a:avLst/>
            </a:prstTxWarp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b="1" lang="pt-BR" spc="-30" sz="800">
                <a:solidFill>
                  <a:schemeClr val="tx1"/>
                </a:solidFill>
                <a:ea typeface="Tahoma" panose="020B0604030504040204" pitchFamily="34" charset="0"/>
                <a:cs typeface="Arial" panose="020B0604020202020204" pitchFamily="34" charset="0"/>
              </a:rPr>
              <a:t>ARGILA MTO MOLE A MOLE</a:t>
            </a:r>
          </a:p>
        </xdr:txBody>
      </xdr:sp>
      <xdr:sp macro="" textlink="">
        <xdr:nvSpPr>
          <xdr:cNvPr id="335" name="Retângulo 334"/>
          <xdr:cNvSpPr/>
        </xdr:nvSpPr>
        <xdr:spPr>
          <a:xfrm>
            <a:off x="5289245" y="2938390"/>
            <a:ext cx="842663" cy="130712"/>
          </a:xfrm>
          <a:prstGeom prst="rect">
            <a:avLst/>
          </a:prstGeom>
          <a:pattFill prst="pct5">
            <a:fgClr>
              <a:srgbClr val="FFFFCC"/>
            </a:fgClr>
            <a:bgClr>
              <a:srgbClr val="FFFFCC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Ctr="0" anchor="ctr" bIns="45720" rtlCol="0" compatLnSpc="1" forceAA="0" fromWordArt="0" lIns="91440" numCol="1" spcFirstLastPara="0" rIns="91440" rot="0" spcCol="0" vert="horz" wrap="square" tIns="45720">
            <a:prstTxWarp prst="textNoShape">
              <a:avLst/>
            </a:prstTxWarp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b="1" lang="pt-BR" spc="-30" sz="700">
                <a:solidFill>
                  <a:schemeClr val="tx1"/>
                </a:solidFill>
                <a:ea typeface="Tahoma" panose="020B0604030504040204" pitchFamily="34" charset="0"/>
                <a:cs typeface="Arial" panose="020B0604020202020204" pitchFamily="34" charset="0"/>
              </a:rPr>
              <a:t>ATERRO/AREIA</a:t>
            </a:r>
          </a:p>
        </xdr:txBody>
      </xdr:sp>
      <xdr:sp macro="" textlink="">
        <xdr:nvSpPr>
          <xdr:cNvPr id="336" name="Retângulo 335"/>
          <xdr:cNvSpPr/>
        </xdr:nvSpPr>
        <xdr:spPr>
          <a:xfrm>
            <a:off x="5292080" y="3069102"/>
            <a:ext cx="842663" cy="611507"/>
          </a:xfrm>
          <a:prstGeom prst="rect">
            <a:avLst/>
          </a:prstGeom>
          <a:pattFill prst="wdUpDiag">
            <a:fgClr>
              <a:schemeClr val="bg1"/>
            </a:fgClr>
            <a:bgClr>
              <a:schemeClr val="bg1">
                <a:lumMod val="85000"/>
              </a:schemeClr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Ctr="0" anchor="ctr" bIns="45720" rtlCol="0" compatLnSpc="1" forceAA="0" fromWordArt="0" lIns="91440" numCol="1" spcFirstLastPara="0" rIns="91440" rot="0" spcCol="0" vert="horz" wrap="square" tIns="45720">
            <a:prstTxWarp prst="textNoShape">
              <a:avLst/>
            </a:prstTxWarp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b="1" lang="pt-BR" spc="-30" sz="800">
                <a:solidFill>
                  <a:schemeClr val="tx1"/>
                </a:solidFill>
                <a:ea typeface="Tahoma" panose="020B0604030504040204" pitchFamily="34" charset="0"/>
                <a:cs typeface="Arial" panose="020B0604020202020204" pitchFamily="34" charset="0"/>
              </a:rPr>
              <a:t>ARGILA MTO MOLE A MOLE</a:t>
            </a:r>
          </a:p>
        </xdr:txBody>
      </xdr:sp>
      <xdr:sp macro="" textlink="">
        <xdr:nvSpPr>
          <xdr:cNvPr id="337" name="Retângulo 336"/>
          <xdr:cNvSpPr/>
        </xdr:nvSpPr>
        <xdr:spPr>
          <a:xfrm>
            <a:off x="4283968" y="3763503"/>
            <a:ext cx="842663" cy="179729"/>
          </a:xfrm>
          <a:prstGeom prst="rect">
            <a:avLst/>
          </a:prstGeom>
          <a:pattFill prst="pct5">
            <a:fgClr>
              <a:schemeClr val="tx1"/>
            </a:fgClr>
            <a:bgClr>
              <a:srgbClr val="FFFFCC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Ctr="0" anchor="ctr" bIns="45720" rtlCol="0" compatLnSpc="1" forceAA="0" fromWordArt="0" lIns="91440" numCol="1" spcFirstLastPara="0" rIns="91440" rot="0" spcCol="0" vert="horz" wrap="square" tIns="45720">
            <a:prstTxWarp prst="textNoShape">
              <a:avLst/>
            </a:prstTxWarp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endParaRPr b="1" lang="pt-BR" spc="-30" sz="800">
              <a:solidFill>
                <a:schemeClr val="tx1"/>
              </a:solidFill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38" name="Retângulo 337"/>
          <xdr:cNvSpPr/>
        </xdr:nvSpPr>
        <xdr:spPr>
          <a:xfrm>
            <a:off x="5292080" y="3676541"/>
            <a:ext cx="842663" cy="274868"/>
          </a:xfrm>
          <a:prstGeom prst="rect">
            <a:avLst/>
          </a:prstGeom>
          <a:pattFill prst="pct5">
            <a:fgClr>
              <a:schemeClr val="tx1"/>
            </a:fgClr>
            <a:bgClr>
              <a:srgbClr val="FFFFCC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Ctr="0" anchor="ctr" bIns="45720" rtlCol="0" compatLnSpc="1" forceAA="0" fromWordArt="0" lIns="91440" numCol="1" spcFirstLastPara="0" rIns="91440" rot="0" spcCol="0" vert="horz" wrap="square" tIns="45720">
            <a:prstTxWarp prst="textNoShape">
              <a:avLst/>
            </a:prstTxWarp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endParaRPr b="1" lang="pt-BR" spc="-30" sz="800">
              <a:solidFill>
                <a:schemeClr val="tx1"/>
              </a:solidFill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339" name="Conector reto 338"/>
          <xdr:cNvCxnSpPr/>
        </xdr:nvCxnSpPr>
        <xdr:spPr>
          <a:xfrm>
            <a:off x="3275856" y="2930212"/>
            <a:ext cx="842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" name="Conector reto 339"/>
          <xdr:cNvCxnSpPr/>
        </xdr:nvCxnSpPr>
        <xdr:spPr>
          <a:xfrm>
            <a:off x="3275856" y="3583548"/>
            <a:ext cx="842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Conector reto 340"/>
          <xdr:cNvCxnSpPr/>
        </xdr:nvCxnSpPr>
        <xdr:spPr>
          <a:xfrm>
            <a:off x="4283968" y="2924944"/>
            <a:ext cx="842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" name="Conector reto 341"/>
          <xdr:cNvCxnSpPr/>
        </xdr:nvCxnSpPr>
        <xdr:spPr>
          <a:xfrm>
            <a:off x="4283968" y="3453061"/>
            <a:ext cx="842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" name="Conector reto 342"/>
          <xdr:cNvCxnSpPr/>
        </xdr:nvCxnSpPr>
        <xdr:spPr>
          <a:xfrm>
            <a:off x="4283968" y="3763503"/>
            <a:ext cx="842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" name="Conector reto 343"/>
          <xdr:cNvCxnSpPr/>
        </xdr:nvCxnSpPr>
        <xdr:spPr>
          <a:xfrm>
            <a:off x="5292080" y="2933121"/>
            <a:ext cx="842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Conector reto 344"/>
          <xdr:cNvCxnSpPr/>
        </xdr:nvCxnSpPr>
        <xdr:spPr>
          <a:xfrm>
            <a:off x="5289245" y="3069102"/>
            <a:ext cx="842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Conector reto 345"/>
          <xdr:cNvCxnSpPr/>
        </xdr:nvCxnSpPr>
        <xdr:spPr>
          <a:xfrm>
            <a:off x="5289245" y="3670980"/>
            <a:ext cx="842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7" name="CaixaDeTexto 15"/>
          <xdr:cNvSpPr txBox="1"/>
        </xdr:nvSpPr>
        <xdr:spPr>
          <a:xfrm>
            <a:off x="3556775" y="3698163"/>
            <a:ext cx="280856" cy="147035"/>
          </a:xfrm>
          <a:prstGeom prst="rect">
            <a:avLst/>
          </a:prstGeom>
          <a:solidFill>
            <a:srgbClr val="FFFFCC"/>
          </a:solidFill>
        </xdr:spPr>
        <xdr:txBody>
          <a:bodyPr anchorCtr="0" anchor="t" bIns="0" rtlCol="0" lIns="0" rIns="0" wrap="square" tIns="0"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b="1" lang="pt-BR" spc="-30" sz="800">
                <a:ea typeface="Tahoma" panose="020B0604030504040204" pitchFamily="34" charset="0"/>
                <a:cs typeface="Arial" panose="020B0604020202020204" pitchFamily="34" charset="0"/>
              </a:rPr>
              <a:t>AREIA</a:t>
            </a:r>
          </a:p>
        </xdr:txBody>
      </xdr:sp>
      <xdr:sp macro="" textlink="">
        <xdr:nvSpPr>
          <xdr:cNvPr id="348" name="CaixaDeTexto 25"/>
          <xdr:cNvSpPr txBox="1"/>
        </xdr:nvSpPr>
        <xdr:spPr>
          <a:xfrm>
            <a:off x="4564856" y="3113279"/>
            <a:ext cx="280856" cy="147035"/>
          </a:xfrm>
          <a:prstGeom prst="rect">
            <a:avLst/>
          </a:prstGeom>
          <a:solidFill>
            <a:srgbClr val="FFFFCC"/>
          </a:solidFill>
        </xdr:spPr>
        <xdr:txBody>
          <a:bodyPr anchorCtr="0" anchor="t" bIns="0" rtlCol="0" lIns="0" rIns="0" wrap="square" tIns="0"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b="1" lang="pt-BR" spc="-30" sz="800">
                <a:ea typeface="Tahoma" panose="020B0604030504040204" pitchFamily="34" charset="0"/>
                <a:cs typeface="Arial" panose="020B0604020202020204" pitchFamily="34" charset="0"/>
              </a:rPr>
              <a:t>AREIA</a:t>
            </a:r>
          </a:p>
        </xdr:txBody>
      </xdr:sp>
      <xdr:sp macro="" textlink="">
        <xdr:nvSpPr>
          <xdr:cNvPr id="349" name="CaixaDeTexto 26"/>
          <xdr:cNvSpPr txBox="1"/>
        </xdr:nvSpPr>
        <xdr:spPr>
          <a:xfrm>
            <a:off x="4564856" y="3796197"/>
            <a:ext cx="280856" cy="147035"/>
          </a:xfrm>
          <a:prstGeom prst="rect">
            <a:avLst/>
          </a:prstGeom>
          <a:solidFill>
            <a:srgbClr val="FFFFCC"/>
          </a:solidFill>
        </xdr:spPr>
        <xdr:txBody>
          <a:bodyPr anchorCtr="0" anchor="t" bIns="0" rtlCol="0" lIns="0" rIns="0" wrap="square" tIns="0"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b="1" lang="pt-BR" spc="-30" sz="800">
                <a:ea typeface="Tahoma" panose="020B0604030504040204" pitchFamily="34" charset="0"/>
                <a:cs typeface="Arial" panose="020B0604020202020204" pitchFamily="34" charset="0"/>
              </a:rPr>
              <a:t>AREIA</a:t>
            </a:r>
          </a:p>
        </xdr:txBody>
      </xdr:sp>
      <xdr:sp macro="" textlink="">
        <xdr:nvSpPr>
          <xdr:cNvPr id="350" name="CaixaDeTexto 27"/>
          <xdr:cNvSpPr txBox="1"/>
        </xdr:nvSpPr>
        <xdr:spPr>
          <a:xfrm>
            <a:off x="5570148" y="3706340"/>
            <a:ext cx="280856" cy="147035"/>
          </a:xfrm>
          <a:prstGeom prst="rect">
            <a:avLst/>
          </a:prstGeom>
          <a:solidFill>
            <a:srgbClr val="FFFFCC"/>
          </a:solidFill>
        </xdr:spPr>
        <xdr:txBody>
          <a:bodyPr anchorCtr="0" anchor="t" bIns="0" rtlCol="0" lIns="0" rIns="0" wrap="square" tIns="0"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b="1" lang="pt-BR" spc="-30" sz="800">
                <a:ea typeface="Tahoma" panose="020B0604030504040204" pitchFamily="34" charset="0"/>
                <a:cs typeface="Arial" panose="020B0604020202020204" pitchFamily="34" charset="0"/>
              </a:rPr>
              <a:t>AREIA</a:t>
            </a:r>
          </a:p>
        </xdr:txBody>
      </xdr:sp>
      <xdr:sp macro="" textlink="">
        <xdr:nvSpPr>
          <xdr:cNvPr id="351" name="Retângulo 350"/>
          <xdr:cNvSpPr/>
        </xdr:nvSpPr>
        <xdr:spPr>
          <a:xfrm>
            <a:off x="6300192" y="2924944"/>
            <a:ext cx="842663" cy="130712"/>
          </a:xfrm>
          <a:prstGeom prst="rect">
            <a:avLst/>
          </a:prstGeom>
          <a:pattFill prst="pct5">
            <a:fgClr>
              <a:srgbClr val="FFFFCC"/>
            </a:fgClr>
            <a:bgClr>
              <a:srgbClr val="FFFFCC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Ctr="0" anchor="ctr" bIns="45720" rtlCol="0" compatLnSpc="1" forceAA="0" fromWordArt="0" lIns="91440" numCol="1" spcFirstLastPara="0" rIns="91440" rot="0" spcCol="0" vert="horz" wrap="square" tIns="45720">
            <a:prstTxWarp prst="textNoShape">
              <a:avLst/>
            </a:prstTxWarp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b="1" lang="pt-BR" spc="-30" sz="700">
                <a:solidFill>
                  <a:schemeClr val="tx1"/>
                </a:solidFill>
                <a:ea typeface="Tahoma" panose="020B0604030504040204" pitchFamily="34" charset="0"/>
                <a:cs typeface="Arial" panose="020B0604020202020204" pitchFamily="34" charset="0"/>
              </a:rPr>
              <a:t>ATERRO/AREIA</a:t>
            </a:r>
          </a:p>
        </xdr:txBody>
      </xdr:sp>
      <xdr:sp macro="" textlink="">
        <xdr:nvSpPr>
          <xdr:cNvPr id="352" name="Retângulo 351"/>
          <xdr:cNvSpPr/>
        </xdr:nvSpPr>
        <xdr:spPr>
          <a:xfrm>
            <a:off x="6300192" y="3796197"/>
            <a:ext cx="842663" cy="147035"/>
          </a:xfrm>
          <a:prstGeom prst="rect">
            <a:avLst/>
          </a:prstGeom>
          <a:pattFill prst="pct5">
            <a:fgClr>
              <a:schemeClr val="tx1"/>
            </a:fgClr>
            <a:bgClr>
              <a:srgbClr val="FFFFCC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Ctr="0" anchor="ctr" bIns="45720" rtlCol="0" compatLnSpc="1" forceAA="0" fromWordArt="0" lIns="91440" numCol="1" spcFirstLastPara="0" rIns="91440" rot="0" spcCol="0" vert="horz" wrap="square" tIns="45720">
            <a:prstTxWarp prst="textNoShape">
              <a:avLst/>
            </a:prstTxWarp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endParaRPr b="1" lang="pt-BR" spc="-30" sz="800">
              <a:solidFill>
                <a:schemeClr val="tx1"/>
              </a:solidFill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53" name="CaixaDeTexto 26"/>
          <xdr:cNvSpPr txBox="1"/>
        </xdr:nvSpPr>
        <xdr:spPr>
          <a:xfrm>
            <a:off x="6581080" y="3796197"/>
            <a:ext cx="280856" cy="147035"/>
          </a:xfrm>
          <a:prstGeom prst="rect">
            <a:avLst/>
          </a:prstGeom>
          <a:solidFill>
            <a:srgbClr val="FFFFCC"/>
          </a:solidFill>
        </xdr:spPr>
        <xdr:txBody>
          <a:bodyPr anchorCtr="0" anchor="ctr" bIns="0" rtlCol="0" lIns="0" rIns="0" wrap="square" tIns="0"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b="1" lang="pt-BR" spc="-30" sz="800">
                <a:ea typeface="Tahoma" panose="020B0604030504040204" pitchFamily="34" charset="0"/>
                <a:cs typeface="Arial" panose="020B0604020202020204" pitchFamily="34" charset="0"/>
              </a:rPr>
              <a:t>AREIA</a:t>
            </a:r>
          </a:p>
        </xdr:txBody>
      </xdr:sp>
      <xdr:sp macro="" textlink="">
        <xdr:nvSpPr>
          <xdr:cNvPr id="354" name="CaixaDeTexto 26"/>
          <xdr:cNvSpPr txBox="1"/>
        </xdr:nvSpPr>
        <xdr:spPr>
          <a:xfrm>
            <a:off x="6576301" y="3325332"/>
            <a:ext cx="280856" cy="147035"/>
          </a:xfrm>
          <a:prstGeom prst="rect">
            <a:avLst/>
          </a:prstGeom>
          <a:solidFill>
            <a:srgbClr val="FFFFCC"/>
          </a:solidFill>
        </xdr:spPr>
        <xdr:txBody>
          <a:bodyPr anchorCtr="0" anchor="ctr" bIns="0" rtlCol="0" lIns="0" rIns="0" wrap="square" tIns="0"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b="1" lang="pt-BR" spc="-30" sz="800">
                <a:ea typeface="Tahoma" panose="020B0604030504040204" pitchFamily="34" charset="0"/>
                <a:cs typeface="Arial" panose="020B0604020202020204" pitchFamily="34" charset="0"/>
              </a:rPr>
              <a:t>AREIA</a:t>
            </a:r>
          </a:p>
        </xdr:txBody>
      </xdr:sp>
      <xdr:sp macro="" textlink="">
        <xdr:nvSpPr>
          <xdr:cNvPr id="355" name="Retângulo 354"/>
          <xdr:cNvSpPr/>
        </xdr:nvSpPr>
        <xdr:spPr>
          <a:xfrm>
            <a:off x="6303026" y="3055656"/>
            <a:ext cx="842663" cy="264877"/>
          </a:xfrm>
          <a:prstGeom prst="rect">
            <a:avLst/>
          </a:prstGeom>
          <a:pattFill prst="wdUpDiag">
            <a:fgClr>
              <a:schemeClr val="bg1"/>
            </a:fgClr>
            <a:bgClr>
              <a:schemeClr val="bg1">
                <a:lumMod val="85000"/>
              </a:schemeClr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Ctr="0" anchor="ctr" bIns="45720" rtlCol="0" compatLnSpc="1" forceAA="0" fromWordArt="0" lIns="91440" numCol="1" spcFirstLastPara="0" rIns="91440" rot="0" spcCol="0" vert="horz" wrap="square" tIns="45720">
            <a:prstTxWarp prst="textNoShape">
              <a:avLst/>
            </a:prstTxWarp>
            <a:noAutofit/>
          </a:bodyPr>
          <a:lstStyle>
            <a:defPPr lvl="0">
              <a:defRPr lang="pt-BR"/>
            </a:defPPr>
            <a:lvl1pPr defTabSz="914400" eaLnBrk="1" hangingPunct="1" latinLnBrk="0" lvl="0" marL="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b="1" lang="pt-BR" spc="-30" sz="800">
                <a:solidFill>
                  <a:schemeClr val="tx1"/>
                </a:solidFill>
                <a:ea typeface="Tahoma" panose="020B0604030504040204" pitchFamily="34" charset="0"/>
                <a:cs typeface="Arial" panose="020B0604020202020204" pitchFamily="34" charset="0"/>
              </a:rPr>
              <a:t>ARGILA MTO MOLE A MOLE</a:t>
            </a:r>
          </a:p>
        </xdr:txBody>
      </xdr:sp>
      <xdr:cxnSp macro="">
        <xdr:nvCxnSpPr>
          <xdr:cNvPr id="356" name="Conector reto 355"/>
          <xdr:cNvCxnSpPr/>
        </xdr:nvCxnSpPr>
        <xdr:spPr>
          <a:xfrm>
            <a:off x="6300176" y="3796197"/>
            <a:ext cx="842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" name="Conector reto 356"/>
          <xdr:cNvCxnSpPr/>
        </xdr:nvCxnSpPr>
        <xdr:spPr>
          <a:xfrm>
            <a:off x="6300175" y="3472197"/>
            <a:ext cx="842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" name="Conector reto 357"/>
          <xdr:cNvCxnSpPr/>
        </xdr:nvCxnSpPr>
        <xdr:spPr>
          <a:xfrm>
            <a:off x="6300175" y="3325332"/>
            <a:ext cx="842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" name="Conector reto 358"/>
          <xdr:cNvCxnSpPr/>
        </xdr:nvCxnSpPr>
        <xdr:spPr>
          <a:xfrm>
            <a:off x="6303025" y="3055656"/>
            <a:ext cx="842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" name="Conector reto 359"/>
          <xdr:cNvCxnSpPr/>
        </xdr:nvCxnSpPr>
        <xdr:spPr>
          <a:xfrm>
            <a:off x="6303027" y="2924944"/>
            <a:ext cx="842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4</xdr:col>
      <xdr:colOff>76200</xdr:colOff>
      <xdr:row>12</xdr:row>
      <xdr:rowOff>47625</xdr:rowOff>
    </xdr:from>
    <xdr:ext cx="4591050" cy="1809750"/>
    <xdr:sp macro="" textlink="">
      <xdr:nvSpPr>
        <xdr:cNvPr hidden="1" id="1047" name="Group Box 23">
          <a:extLst>
            <a:ext uri="{63B3BB69-23CF-44E3-9099-C40C66FF867C}"/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t" bIns="0" lIns="27432" rIns="0" upright="1" wrap="none" tIns="18288" vertOverflow="clip"/>
        <a:lstStyle/>
        <a:p>
          <a:pPr lvl="0" rtl="0" algn="l">
            <a:defRPr sz="1000"/>
          </a:pPr>
          <a:r>
            <a:rPr b="0" i="0" lang="pt-BR" sz="80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Malha projetada</a:t>
          </a:r>
        </a:p>
      </xdr:txBody>
    </xdr:sp>
    <xdr:clientData fLocksWithSheet="0"/>
  </xdr:oneCellAnchor>
  <xdr:oneCellAnchor>
    <xdr:from>
      <xdr:col>4</xdr:col>
      <xdr:colOff>76200</xdr:colOff>
      <xdr:row>11</xdr:row>
      <xdr:rowOff>9525</xdr:rowOff>
    </xdr:from>
    <xdr:ext cx="4562475" cy="0"/>
    <xdr:cxnSp macro="">
      <xdr:nvCxnSpPr>
        <xdr:cNvPr id="4" name="Conector reto 3"/>
        <xdr:cNvCxnSpPr/>
      </xdr:nvCxnSpPr>
      <xdr:spPr>
        <a:xfrm flipV="1">
          <a:off x="4360068" y="2195531"/>
          <a:ext cx="4754625" cy="0"/>
        </a:xfrm>
        <a:prstGeom prst="line">
          <a:avLst/>
        </a:prstGeom>
        <a:ln w="9525">
          <a:solidFill>
            <a:sysClr lastClr="000000" val="windowText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16</xdr:col>
      <xdr:colOff>85725</xdr:colOff>
      <xdr:row>3</xdr:row>
      <xdr:rowOff>9525</xdr:rowOff>
    </xdr:from>
    <xdr:ext cx="0" cy="1447800"/>
    <xdr:cxnSp macro="">
      <xdr:nvCxnSpPr>
        <xdr:cNvPr id="6" name="Conector reto 5"/>
        <xdr:cNvCxnSpPr/>
      </xdr:nvCxnSpPr>
      <xdr:spPr>
        <a:xfrm flipH="1" flipV="1">
          <a:off x="9143999" y="756047"/>
          <a:ext cx="0" cy="1452562"/>
        </a:xfrm>
        <a:prstGeom prst="line">
          <a:avLst/>
        </a:prstGeom>
        <a:ln w="9525">
          <a:solidFill>
            <a:sysClr lastClr="000000" val="windowText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Escritório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3.43"/>
    <col customWidth="1" min="2" max="2" width="38.57"/>
    <col customWidth="1" min="3" max="3" width="6.71"/>
    <col customWidth="1" min="4" max="4" width="12.71"/>
    <col customWidth="1" min="5" max="5" width="2.0"/>
    <col customWidth="1" min="6" max="8" width="7.0"/>
    <col customWidth="1" min="9" max="9" width="1.86"/>
    <col customWidth="1" min="10" max="12" width="7.0"/>
    <col customWidth="1" min="13" max="13" width="1.57"/>
    <col customWidth="1" min="14" max="16" width="7.0"/>
    <col customWidth="1" min="17" max="17" width="1.71"/>
    <col customWidth="1" min="18" max="21" width="11.43"/>
  </cols>
  <sheetData>
    <row r="1" ht="30.75" customHeight="1">
      <c r="A1" s="1"/>
      <c r="B1" s="2" t="s">
        <v>0</v>
      </c>
      <c r="E1" s="3"/>
      <c r="F1" s="3"/>
      <c r="G1" s="4" t="s">
        <v>1</v>
      </c>
      <c r="H1" s="4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7.5" customHeight="1">
      <c r="A2" s="1"/>
      <c r="B2" s="6"/>
      <c r="C2" s="6"/>
      <c r="D2" s="7"/>
      <c r="E2" s="1"/>
      <c r="F2" s="1"/>
      <c r="G2" s="6"/>
      <c r="H2" s="6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19.5" customHeight="1">
      <c r="A3" s="1"/>
      <c r="B3" s="9" t="s">
        <v>2</v>
      </c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9.5" customHeight="1">
      <c r="A4" s="11" t="s">
        <v>3</v>
      </c>
      <c r="B4" s="12" t="s">
        <v>4</v>
      </c>
      <c r="C4" s="12"/>
      <c r="D4" s="13" t="s">
        <v>5</v>
      </c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"/>
      <c r="S4" s="1"/>
      <c r="T4" s="1"/>
      <c r="U4" s="1"/>
    </row>
    <row r="5" ht="13.5" customHeight="1">
      <c r="A5" s="16" t="s">
        <v>6</v>
      </c>
      <c r="B5" s="17" t="s">
        <v>7</v>
      </c>
      <c r="C5" s="18">
        <v>1.0</v>
      </c>
      <c r="D5" s="19" t="str">
        <f>CHOOSE(C5,"Tipo S","Tipo P", "Tipo P-S","TIPO L","(usuário)","(sem distinção)")</f>
        <v>Tipo S</v>
      </c>
      <c r="E5" s="1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ht="13.5" customHeight="1">
      <c r="A6" s="20" t="s">
        <v>8</v>
      </c>
      <c r="B6" s="21" t="s">
        <v>9</v>
      </c>
      <c r="C6" s="22" t="s">
        <v>10</v>
      </c>
      <c r="D6" s="23">
        <v>18.0</v>
      </c>
      <c r="E6" s="1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ht="13.5" customHeight="1">
      <c r="A7" s="20" t="s">
        <v>11</v>
      </c>
      <c r="B7" s="24" t="s">
        <v>12</v>
      </c>
      <c r="C7" s="22" t="s">
        <v>13</v>
      </c>
      <c r="D7" s="25">
        <v>15.0</v>
      </c>
      <c r="E7" s="1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ht="13.5" customHeight="1">
      <c r="A8" s="20" t="s">
        <v>14</v>
      </c>
      <c r="B8" s="26" t="s">
        <v>15</v>
      </c>
      <c r="C8" s="22" t="s">
        <v>16</v>
      </c>
      <c r="D8" s="27">
        <v>2.2</v>
      </c>
      <c r="E8" s="1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13.5" customHeight="1">
      <c r="A9" s="20" t="s">
        <v>17</v>
      </c>
      <c r="B9" s="28" t="s">
        <v>18</v>
      </c>
      <c r="C9" s="22" t="s">
        <v>19</v>
      </c>
      <c r="D9" s="29">
        <v>1000.0</v>
      </c>
      <c r="E9" s="14"/>
      <c r="F9" s="1"/>
      <c r="G9" s="1"/>
      <c r="H9" s="1"/>
      <c r="I9" s="1"/>
      <c r="J9" s="1"/>
      <c r="K9" s="1"/>
      <c r="L9" s="1"/>
      <c r="M9" s="1"/>
      <c r="N9" s="1"/>
      <c r="O9" s="30" t="s">
        <v>20</v>
      </c>
      <c r="P9" s="30">
        <v>1.51</v>
      </c>
      <c r="Q9" s="1"/>
      <c r="R9" s="1"/>
      <c r="S9" s="1"/>
      <c r="T9" s="1"/>
      <c r="U9" s="1"/>
    </row>
    <row r="10" ht="13.5" customHeight="1">
      <c r="A10" s="20" t="s">
        <v>21</v>
      </c>
      <c r="B10" s="28" t="s">
        <v>22</v>
      </c>
      <c r="C10" s="22"/>
      <c r="D10" s="31" t="s">
        <v>23</v>
      </c>
      <c r="E10" s="14"/>
      <c r="F10" s="1"/>
      <c r="G10" s="1"/>
      <c r="H10" s="1"/>
      <c r="I10" s="1"/>
      <c r="J10" s="1"/>
      <c r="K10" s="1"/>
      <c r="L10" s="1"/>
      <c r="M10" s="1"/>
      <c r="N10" s="1"/>
      <c r="O10" s="30" t="s">
        <v>24</v>
      </c>
      <c r="P10" s="30">
        <v>3.26</v>
      </c>
      <c r="Q10" s="1"/>
      <c r="R10" s="1"/>
      <c r="S10" s="1"/>
      <c r="T10" s="1"/>
      <c r="U10" s="1"/>
    </row>
    <row r="11" ht="13.5" customHeight="1">
      <c r="A11" s="32"/>
      <c r="B11" s="33"/>
      <c r="C11" s="34"/>
      <c r="D11" s="35"/>
      <c r="E11" s="1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7.5" customHeight="1">
      <c r="A12" s="5"/>
      <c r="B12" s="5"/>
      <c r="C12" s="5"/>
      <c r="D12" s="5"/>
      <c r="E12" s="1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19.5" customHeight="1">
      <c r="A13" s="36" t="s">
        <v>25</v>
      </c>
      <c r="B13" s="37" t="s">
        <v>26</v>
      </c>
      <c r="C13" s="37"/>
      <c r="D13" s="38"/>
      <c r="E13" s="39"/>
      <c r="F13" s="39"/>
      <c r="G13" s="5"/>
      <c r="H13" s="40"/>
      <c r="I13" s="4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13.5" customHeight="1">
      <c r="A14" s="20" t="s">
        <v>27</v>
      </c>
      <c r="B14" s="41" t="s">
        <v>28</v>
      </c>
      <c r="C14" s="42">
        <v>2.0</v>
      </c>
      <c r="D14" s="43" t="str">
        <f>CHOOSE(C14,"Triangular","Quadrada","Quadr+reforço")</f>
        <v>Quadrada</v>
      </c>
      <c r="E14" s="39"/>
      <c r="F14" s="44"/>
      <c r="G14" s="45"/>
      <c r="H14" s="46"/>
      <c r="I14" s="39"/>
      <c r="J14" s="44"/>
      <c r="K14" s="45"/>
      <c r="L14" s="46"/>
      <c r="M14" s="39"/>
      <c r="N14" s="44"/>
      <c r="O14" s="45"/>
      <c r="P14" s="46"/>
      <c r="Q14" s="5"/>
      <c r="R14" s="5"/>
      <c r="S14" s="5"/>
      <c r="T14" s="5"/>
      <c r="U14" s="5"/>
    </row>
    <row r="15" ht="13.5" customHeight="1">
      <c r="A15" s="47" t="s">
        <v>29</v>
      </c>
      <c r="B15" s="24" t="s">
        <v>30</v>
      </c>
      <c r="C15" s="22" t="s">
        <v>31</v>
      </c>
      <c r="D15" s="48">
        <v>1.5</v>
      </c>
      <c r="E15" s="5"/>
      <c r="F15" s="49"/>
      <c r="G15" s="50" t="str">
        <f>Apoio!C2</f>
        <v>3.00 m</v>
      </c>
      <c r="H15" s="51"/>
      <c r="I15" s="40"/>
      <c r="J15" s="49"/>
      <c r="K15" s="50" t="str">
        <f>Apoio!C3</f>
        <v>3.00 m</v>
      </c>
      <c r="L15" s="51"/>
      <c r="M15" s="39"/>
      <c r="N15" s="49"/>
      <c r="O15" s="50" t="str">
        <f>Apoio!C4*SQRT(2)</f>
        <v>3.00 m</v>
      </c>
      <c r="P15" s="51"/>
      <c r="Q15" s="5"/>
      <c r="R15" s="5"/>
      <c r="S15" s="5"/>
      <c r="T15" s="5"/>
      <c r="U15" s="5"/>
    </row>
    <row r="16" ht="13.5" customHeight="1">
      <c r="A16" s="47" t="s">
        <v>32</v>
      </c>
      <c r="B16" s="24" t="s">
        <v>33</v>
      </c>
      <c r="C16" s="22" t="s">
        <v>34</v>
      </c>
      <c r="D16" s="52">
        <v>900.0</v>
      </c>
      <c r="E16" s="14"/>
      <c r="F16" s="53"/>
      <c r="G16" s="54"/>
      <c r="H16" s="55"/>
      <c r="I16" s="40"/>
      <c r="J16" s="53"/>
      <c r="K16" s="56"/>
      <c r="L16" s="55"/>
      <c r="M16" s="39"/>
      <c r="N16" s="53"/>
      <c r="O16" s="54"/>
      <c r="P16" s="55"/>
      <c r="Q16" s="1"/>
      <c r="R16" s="1"/>
      <c r="S16" s="1"/>
      <c r="T16" s="1"/>
      <c r="U16" s="1"/>
    </row>
    <row r="17" ht="13.5" customHeight="1">
      <c r="A17" s="47" t="s">
        <v>35</v>
      </c>
      <c r="B17" s="24" t="s">
        <v>36</v>
      </c>
      <c r="C17" s="22" t="s">
        <v>37</v>
      </c>
      <c r="D17" s="57">
        <v>1.5</v>
      </c>
      <c r="E17" s="39"/>
      <c r="F17" s="53"/>
      <c r="G17" s="54"/>
      <c r="H17" s="55"/>
      <c r="I17" s="40"/>
      <c r="J17" s="53"/>
      <c r="K17" s="54"/>
      <c r="L17" s="55"/>
      <c r="M17" s="14"/>
      <c r="N17" s="53"/>
      <c r="O17" s="54"/>
      <c r="P17" s="55"/>
      <c r="Q17" s="1"/>
      <c r="R17" s="1"/>
      <c r="S17" s="1"/>
      <c r="T17" s="1"/>
      <c r="U17" s="1"/>
    </row>
    <row r="18" ht="13.5" customHeight="1">
      <c r="A18" s="47" t="s">
        <v>38</v>
      </c>
      <c r="B18" s="24" t="s">
        <v>39</v>
      </c>
      <c r="C18" s="22" t="s">
        <v>40</v>
      </c>
      <c r="D18" s="58">
        <v>0.65</v>
      </c>
      <c r="E18" s="14"/>
      <c r="F18" s="53"/>
      <c r="G18" s="54"/>
      <c r="H18" s="55"/>
      <c r="I18" s="40"/>
      <c r="J18" s="59" t="str">
        <f>Apoio!C3</f>
        <v>3.00 m</v>
      </c>
      <c r="K18" s="54"/>
      <c r="L18" s="55"/>
      <c r="M18" s="14"/>
      <c r="N18" s="59" t="str">
        <f>Apoio!C3</f>
        <v>3.00 m</v>
      </c>
      <c r="O18" s="54"/>
      <c r="P18" s="60" t="str">
        <f>Apoio!C4</f>
        <v>2.12 m</v>
      </c>
      <c r="Q18" s="1"/>
      <c r="R18" s="1"/>
      <c r="S18" s="1"/>
      <c r="T18" s="1"/>
      <c r="U18" s="1"/>
    </row>
    <row r="19" ht="13.5" customHeight="1">
      <c r="A19" s="47" t="s">
        <v>41</v>
      </c>
      <c r="B19" s="24" t="s">
        <v>42</v>
      </c>
      <c r="C19" s="22" t="s">
        <v>43</v>
      </c>
      <c r="D19" s="23">
        <v>10.0</v>
      </c>
      <c r="E19" s="14"/>
      <c r="F19" s="61" t="str">
        <f>Apoio!C2*SQRT(3)/2</f>
        <v>2.60 m</v>
      </c>
      <c r="G19" s="62"/>
      <c r="H19" s="63" t="str">
        <f>Apoio!C2</f>
        <v>3.00 m</v>
      </c>
      <c r="I19" s="40"/>
      <c r="J19" s="53"/>
      <c r="K19" s="54"/>
      <c r="L19" s="64"/>
      <c r="M19" s="14"/>
      <c r="N19" s="53"/>
      <c r="O19" s="54"/>
      <c r="P19" s="55"/>
      <c r="Q19" s="1"/>
      <c r="R19" s="1"/>
      <c r="S19" s="1"/>
      <c r="T19" s="1"/>
      <c r="U19" s="1"/>
    </row>
    <row r="20" ht="13.5" customHeight="1">
      <c r="A20" s="65"/>
      <c r="B20" s="66"/>
      <c r="C20" s="66"/>
      <c r="D20" s="67"/>
      <c r="E20" s="14"/>
      <c r="F20" s="53"/>
      <c r="G20" s="54"/>
      <c r="H20" s="55"/>
      <c r="I20" s="40"/>
      <c r="J20" s="53"/>
      <c r="K20" s="54"/>
      <c r="L20" s="55"/>
      <c r="M20" s="14"/>
      <c r="N20" s="53"/>
      <c r="O20" s="54"/>
      <c r="P20" s="55"/>
      <c r="Q20" s="1"/>
      <c r="R20" s="1"/>
      <c r="S20" s="1"/>
      <c r="T20" s="1"/>
      <c r="U20" s="1"/>
    </row>
    <row r="21" ht="13.5" customHeight="1">
      <c r="A21" s="68" t="s">
        <v>44</v>
      </c>
      <c r="B21" s="69" t="s">
        <v>45</v>
      </c>
      <c r="C21" s="70" t="s">
        <v>46</v>
      </c>
      <c r="D21" s="71" t="str">
        <f>CHOOSE(C14,2*D15,2*D15,SQRT(2)*D15)</f>
        <v>3.00 m</v>
      </c>
      <c r="E21" s="14"/>
      <c r="F21" s="53"/>
      <c r="G21" s="54"/>
      <c r="H21" s="55"/>
      <c r="I21" s="40"/>
      <c r="J21" s="53"/>
      <c r="K21" s="54"/>
      <c r="L21" s="55"/>
      <c r="M21" s="14"/>
      <c r="N21" s="53"/>
      <c r="O21" s="54"/>
      <c r="P21" s="55"/>
      <c r="Q21" s="1"/>
      <c r="R21" s="1"/>
      <c r="S21" s="1"/>
      <c r="T21" s="1"/>
      <c r="U21" s="1"/>
    </row>
    <row r="22" ht="13.5" customHeight="1">
      <c r="A22" s="72" t="s">
        <v>47</v>
      </c>
      <c r="B22" s="73" t="s">
        <v>48</v>
      </c>
      <c r="C22" s="74" t="s">
        <v>49</v>
      </c>
      <c r="D22" s="75" t="str">
        <f>CHOOSE(C14,D16/866/D21^2,D16/1000/D21^2,D16/1000/D21^2)</f>
        <v>10.0%</v>
      </c>
      <c r="E22" s="40"/>
      <c r="F22" s="76"/>
      <c r="G22" s="77"/>
      <c r="H22" s="78"/>
      <c r="I22" s="40"/>
      <c r="J22" s="76"/>
      <c r="K22" s="77"/>
      <c r="L22" s="78"/>
      <c r="M22" s="14"/>
      <c r="N22" s="76"/>
      <c r="O22" s="77"/>
      <c r="P22" s="78"/>
      <c r="Q22" s="1"/>
      <c r="R22" s="1"/>
      <c r="S22" s="1"/>
      <c r="T22" s="1"/>
      <c r="U22" s="1"/>
    </row>
    <row r="23" ht="7.5" customHeight="1">
      <c r="A23" s="5"/>
      <c r="B23" s="5"/>
      <c r="C23" s="5"/>
      <c r="D23" s="5"/>
      <c r="E23" s="40"/>
      <c r="F23" s="40"/>
      <c r="G23" s="40"/>
      <c r="H23" s="40"/>
      <c r="I23" s="40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ht="19.5" customHeight="1">
      <c r="A24" s="1"/>
      <c r="B24" s="9" t="s">
        <v>50</v>
      </c>
      <c r="E24" s="40"/>
      <c r="F24" s="1"/>
      <c r="G24" s="1"/>
      <c r="H24" s="1"/>
      <c r="I24" s="79"/>
      <c r="J24" s="79"/>
      <c r="K24" s="79"/>
      <c r="L24" s="79"/>
      <c r="M24" s="79"/>
      <c r="N24" s="79"/>
      <c r="O24" s="5"/>
      <c r="P24" s="5"/>
      <c r="Q24" s="5"/>
      <c r="R24" s="5"/>
      <c r="S24" s="5"/>
      <c r="T24" s="5"/>
      <c r="U24" s="5"/>
    </row>
    <row r="25" ht="19.5" customHeight="1">
      <c r="A25" s="80" t="s">
        <v>51</v>
      </c>
      <c r="B25" s="81" t="s">
        <v>52</v>
      </c>
      <c r="C25" s="45"/>
      <c r="D25" s="46"/>
      <c r="E25" s="40"/>
      <c r="F25" s="1"/>
      <c r="G25" s="1"/>
      <c r="H25" s="1"/>
      <c r="I25" s="1"/>
      <c r="J25" s="1"/>
      <c r="K25" s="1"/>
      <c r="L25" s="82"/>
      <c r="M25" s="82"/>
      <c r="N25" s="82"/>
      <c r="O25" s="82"/>
      <c r="P25" s="82"/>
      <c r="Q25" s="1"/>
      <c r="R25" s="1"/>
      <c r="S25" s="1"/>
      <c r="T25" s="1"/>
      <c r="U25" s="1"/>
    </row>
    <row r="26" ht="13.5" customHeight="1">
      <c r="A26" s="20" t="s">
        <v>53</v>
      </c>
      <c r="B26" s="83" t="s">
        <v>12</v>
      </c>
      <c r="C26" s="84" t="s">
        <v>54</v>
      </c>
      <c r="D26" s="85" t="str">
        <f>Apoio!C13</f>
        <v>42 kPa</v>
      </c>
      <c r="E26" s="1"/>
      <c r="F26" s="1"/>
      <c r="G26" s="1"/>
      <c r="H26" s="1"/>
      <c r="I26" s="1"/>
      <c r="J26" s="1"/>
      <c r="K26" s="86" t="s">
        <v>55</v>
      </c>
      <c r="Q26" s="1"/>
      <c r="R26" s="1"/>
      <c r="S26" s="1"/>
      <c r="T26" s="1"/>
      <c r="U26" s="1"/>
    </row>
    <row r="27" ht="12.75" customHeight="1">
      <c r="A27" s="47" t="s">
        <v>56</v>
      </c>
      <c r="B27" s="87" t="s">
        <v>18</v>
      </c>
      <c r="C27" s="22" t="s">
        <v>57</v>
      </c>
      <c r="D27" s="29" t="str">
        <f>D9*EXP(Apoio!F6*Apoio!C8)*(1+10*D22)/(1-0.98*D22)</f>
        <v>3,275 kPa</v>
      </c>
      <c r="E27" s="1"/>
      <c r="F27" s="1"/>
      <c r="G27" s="1"/>
      <c r="H27" s="1"/>
      <c r="I27" s="1"/>
      <c r="J27" s="1"/>
      <c r="Q27" s="1"/>
      <c r="R27" s="1"/>
      <c r="S27" s="1"/>
      <c r="T27" s="1"/>
      <c r="U27" s="1"/>
    </row>
    <row r="28" ht="12.75" customHeight="1">
      <c r="A28" s="47" t="s">
        <v>58</v>
      </c>
      <c r="B28" s="87" t="s">
        <v>59</v>
      </c>
      <c r="C28" s="22" t="s">
        <v>60</v>
      </c>
      <c r="D28" s="27" t="str">
        <f>D8*Apoio!C23*D31</f>
        <v>50.6 m²/ano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2.75" customHeight="1">
      <c r="A29" s="88"/>
      <c r="B29" s="89"/>
      <c r="C29" s="89"/>
      <c r="D29" s="90"/>
      <c r="E29" s="1"/>
      <c r="F29" s="1"/>
      <c r="G29" s="1"/>
      <c r="H29" s="1"/>
      <c r="I29" s="1"/>
      <c r="J29" s="1"/>
      <c r="K29" s="91" t="s">
        <v>61</v>
      </c>
      <c r="Q29" s="1"/>
      <c r="R29" s="1"/>
      <c r="S29" s="1"/>
      <c r="T29" s="1"/>
      <c r="U29" s="1"/>
    </row>
    <row r="30" ht="12.75" customHeight="1">
      <c r="A30" s="92" t="s">
        <v>62</v>
      </c>
      <c r="B30" s="93" t="s">
        <v>63</v>
      </c>
      <c r="C30" s="94" t="s">
        <v>64</v>
      </c>
      <c r="D30" s="95" t="str">
        <f>5.5*D26/100/1.5</f>
        <v>1.55 kg/cm²</v>
      </c>
      <c r="E30" s="1"/>
      <c r="F30" s="1"/>
      <c r="G30" s="1"/>
      <c r="H30" s="1"/>
      <c r="I30" s="1"/>
      <c r="J30" s="1"/>
      <c r="Q30" s="1"/>
      <c r="R30" s="1"/>
      <c r="S30" s="1"/>
      <c r="T30" s="1"/>
      <c r="U30" s="1"/>
    </row>
    <row r="31" ht="12.75" customHeight="1">
      <c r="A31" s="96" t="s">
        <v>65</v>
      </c>
      <c r="B31" s="97" t="s">
        <v>66</v>
      </c>
      <c r="C31" s="98" t="s">
        <v>67</v>
      </c>
      <c r="D31" s="99" t="str">
        <f>D27/D9</f>
        <v>3.3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00" t="s">
        <v>68</v>
      </c>
      <c r="Q32" s="1"/>
      <c r="R32" s="1"/>
      <c r="S32" s="1"/>
      <c r="T32" s="1"/>
      <c r="U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</sheetData>
  <mergeCells count="13">
    <mergeCell ref="B25:D25"/>
    <mergeCell ref="B1:D1"/>
    <mergeCell ref="B3:D3"/>
    <mergeCell ref="B24:D24"/>
    <mergeCell ref="F14:H14"/>
    <mergeCell ref="J14:L14"/>
    <mergeCell ref="K32:P32"/>
    <mergeCell ref="N14:P14"/>
    <mergeCell ref="K29:P30"/>
    <mergeCell ref="K26:P27"/>
    <mergeCell ref="A20:D20"/>
    <mergeCell ref="F19:G19"/>
    <mergeCell ref="A29:D29"/>
  </mergeCells>
  <dataValidations>
    <dataValidation type="decimal" allowBlank="1" showInputMessage="1" showErrorMessage="1" prompt="Valor não permitido! Insira um volume entre 400 e 1200 litros." sqref="D16">
      <formula1>400.0</formula1>
      <formula2>1200.0</formula2>
    </dataValidation>
    <dataValidation type="decimal" allowBlank="1" showInputMessage="1" showErrorMessage="1" prompt="Valor não permitido! - Insira um valor entre 0 e 1." sqref="D18">
      <formula1>0.0</formula1>
      <formula2>1.0</formula2>
    </dataValidation>
    <dataValidation type="list" allowBlank="1" showErrorMessage="1" sqref="D10">
      <formula1>Apoio!$E$8:$E$9</formula1>
    </dataValidation>
  </dataValidations>
  <printOptions horizontalCentered="1"/>
  <pageMargins bottom="0.75" footer="0.0" header="0.0" left="0.25" right="0.25" top="0.75"/>
  <pageSetup paperSize="9" orientation="landscape"/>
  <headerFooter>
    <oddHead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86"/>
    <col customWidth="1" min="3" max="11" width="8.71"/>
  </cols>
  <sheetData>
    <row r="1" ht="12.75" customHeight="1">
      <c r="A1" s="101"/>
      <c r="B1" s="101"/>
      <c r="C1" s="101" t="s">
        <v>69</v>
      </c>
      <c r="D1" s="101" t="s">
        <v>70</v>
      </c>
      <c r="E1" s="101" t="s">
        <v>71</v>
      </c>
      <c r="F1" s="101" t="s">
        <v>72</v>
      </c>
      <c r="G1" s="101" t="s">
        <v>73</v>
      </c>
      <c r="H1" s="101" t="s">
        <v>74</v>
      </c>
      <c r="I1" s="101"/>
      <c r="J1" s="101"/>
    </row>
    <row r="2" ht="12.75" customHeight="1">
      <c r="A2" s="101"/>
      <c r="B2" s="101" t="s">
        <v>75</v>
      </c>
      <c r="C2" s="101" t="str">
        <f t="shared" ref="C2:C3" si="1">2*E2</f>
        <v>3</v>
      </c>
      <c r="D2" s="102" t="str">
        <f>1.05*C2</f>
        <v>3.15</v>
      </c>
      <c r="E2" s="102" t="str">
        <f>MC!$D$15</f>
        <v>1.50</v>
      </c>
      <c r="F2" s="102" t="str">
        <f>1.286*E2</f>
        <v>1.93</v>
      </c>
      <c r="G2" s="102" t="str">
        <f>2*SQRT(3)*E2^2</f>
        <v>7.79</v>
      </c>
      <c r="H2" s="103" t="str">
        <f t="shared" ref="H2:H4" si="2">D2/F2</f>
        <v>1.633</v>
      </c>
      <c r="I2" s="101"/>
      <c r="J2" s="101"/>
    </row>
    <row r="3" ht="12.75" customHeight="1">
      <c r="A3" s="101"/>
      <c r="B3" s="101" t="s">
        <v>76</v>
      </c>
      <c r="C3" s="101" t="str">
        <f t="shared" si="1"/>
        <v>3</v>
      </c>
      <c r="D3" s="102" t="str">
        <f t="shared" ref="D3:D4" si="3">1.13*C3</f>
        <v>3.39</v>
      </c>
      <c r="E3" s="102" t="str">
        <f>MC!$D$15</f>
        <v>1.50</v>
      </c>
      <c r="F3" s="102" t="str">
        <f>1.303*E3</f>
        <v>1.95</v>
      </c>
      <c r="G3" s="102" t="str">
        <f t="shared" ref="G3:G4" si="4">C3^2</f>
        <v>9.00</v>
      </c>
      <c r="H3" s="103" t="str">
        <f t="shared" si="2"/>
        <v>1.734</v>
      </c>
      <c r="I3" s="101"/>
      <c r="J3" s="101"/>
    </row>
    <row r="4" ht="12.75" customHeight="1">
      <c r="A4" s="101"/>
      <c r="B4" s="101" t="s">
        <v>77</v>
      </c>
      <c r="C4" s="102" t="str">
        <f>SQRT(2)*E4</f>
        <v>2.12</v>
      </c>
      <c r="D4" s="102" t="str">
        <f t="shared" si="3"/>
        <v>2.40</v>
      </c>
      <c r="E4" s="102" t="str">
        <f>MC!$D$15</f>
        <v>1.50</v>
      </c>
      <c r="F4" s="102" t="str">
        <f>1.13*C4</f>
        <v>2.40</v>
      </c>
      <c r="G4" s="102" t="str">
        <f t="shared" si="4"/>
        <v>4.50</v>
      </c>
      <c r="H4" s="103" t="str">
        <f t="shared" si="2"/>
        <v>1.000</v>
      </c>
      <c r="I4" s="101"/>
      <c r="J4" s="101"/>
    </row>
    <row r="5" ht="12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ht="12.75" customHeight="1">
      <c r="A6" s="101"/>
      <c r="B6" s="101" t="s">
        <v>78</v>
      </c>
      <c r="C6" s="101"/>
      <c r="D6" s="101"/>
      <c r="E6" s="101" t="s">
        <v>79</v>
      </c>
      <c r="F6" s="101" t="str">
        <f>CHOOSE(MC!C5,6,10,8,9,2.3*(1+MC!P10)/MC!P9,7)</f>
        <v>6</v>
      </c>
      <c r="G6" s="101"/>
      <c r="H6" s="101"/>
      <c r="I6" s="101"/>
      <c r="J6" s="101"/>
    </row>
    <row r="7" ht="12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</row>
    <row r="8" ht="12.75" customHeight="1">
      <c r="A8" s="101"/>
      <c r="B8" s="101" t="s">
        <v>80</v>
      </c>
      <c r="C8" s="101" t="str">
        <f>MC!D18*MC!D22</f>
        <v>0.065</v>
      </c>
      <c r="D8" s="101"/>
      <c r="E8" s="101" t="s">
        <v>81</v>
      </c>
      <c r="F8" s="101"/>
      <c r="G8" s="101"/>
      <c r="H8" s="101"/>
      <c r="I8" s="101"/>
      <c r="J8" s="101"/>
    </row>
    <row r="9" ht="12.75" customHeight="1">
      <c r="A9" s="101"/>
      <c r="B9" s="101" t="s">
        <v>82</v>
      </c>
      <c r="C9" s="104" t="str">
        <f>MC!D17</f>
        <v>1.5 MPa</v>
      </c>
      <c r="D9" s="101"/>
      <c r="E9" s="101" t="s">
        <v>23</v>
      </c>
      <c r="F9" s="101"/>
      <c r="G9" s="101"/>
      <c r="H9" s="101"/>
      <c r="I9" s="101"/>
      <c r="J9" s="101"/>
    </row>
    <row r="10" ht="12.75" customHeight="1">
      <c r="A10" s="101"/>
      <c r="B10" s="101" t="s">
        <v>83</v>
      </c>
      <c r="C10" s="105" t="str">
        <f>MC!D7*EXP(F6*C8)</f>
        <v>22.2</v>
      </c>
      <c r="D10" s="101"/>
      <c r="E10" s="101"/>
      <c r="F10" s="101"/>
      <c r="G10" s="101"/>
      <c r="H10" s="101"/>
      <c r="I10" s="101"/>
      <c r="J10" s="101"/>
    </row>
    <row r="11" ht="12.75" customHeight="1">
      <c r="A11" s="101"/>
      <c r="B11" s="101" t="s">
        <v>84</v>
      </c>
      <c r="C11" s="102" t="str">
        <f>SQRT(1000*C9/2/C10)</f>
        <v>5.82</v>
      </c>
      <c r="D11" s="101"/>
      <c r="E11" s="101"/>
      <c r="F11" s="101"/>
      <c r="G11" s="101"/>
      <c r="H11" s="101"/>
      <c r="I11" s="101"/>
      <c r="J11" s="101"/>
    </row>
    <row r="12" ht="12.75" customHeight="1">
      <c r="A12" s="101"/>
      <c r="B12" s="101" t="s">
        <v>85</v>
      </c>
      <c r="C12" s="106" t="str">
        <f>MC!D22</f>
        <v>10.00%</v>
      </c>
      <c r="D12" s="101"/>
      <c r="E12" s="101"/>
      <c r="F12" s="101"/>
      <c r="G12" s="101"/>
      <c r="H12" s="101"/>
      <c r="I12" s="101"/>
      <c r="J12" s="101"/>
    </row>
    <row r="13" ht="12.75" customHeight="1">
      <c r="A13" s="101"/>
      <c r="B13" s="101" t="s">
        <v>86</v>
      </c>
      <c r="C13" s="101" t="str">
        <f>(1000*C12/2/C11+C10*(1-C12))*(C12*C11+1-C12)</f>
        <v>42.28079604</v>
      </c>
      <c r="D13" s="101"/>
      <c r="E13" s="101"/>
      <c r="F13" s="101"/>
      <c r="G13" s="101"/>
      <c r="H13" s="101"/>
      <c r="I13" s="101"/>
      <c r="J13" s="101"/>
    </row>
    <row r="14" ht="12.7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ht="12.75" customHeight="1">
      <c r="A15" s="101"/>
      <c r="B15" s="101" t="s">
        <v>87</v>
      </c>
      <c r="C15" s="101"/>
      <c r="D15" s="101"/>
      <c r="E15" s="101"/>
      <c r="F15" s="101"/>
      <c r="G15" s="101"/>
      <c r="H15" s="101"/>
      <c r="I15" s="101"/>
      <c r="J15" s="101"/>
    </row>
    <row r="16" ht="12.75" customHeight="1">
      <c r="A16" s="101"/>
      <c r="B16" s="101" t="s">
        <v>88</v>
      </c>
      <c r="C16" s="101" t="str">
        <f>IF(MC!D10="dupla",MC!D6/2,MC!D6)</f>
        <v>9</v>
      </c>
      <c r="D16" s="101"/>
      <c r="E16" s="101"/>
      <c r="F16" s="101"/>
      <c r="G16" s="101"/>
      <c r="H16" s="101"/>
      <c r="I16" s="101"/>
      <c r="J16" s="101"/>
    </row>
    <row r="17" ht="12.75" customHeight="1">
      <c r="A17" s="101"/>
      <c r="B17" s="101" t="s">
        <v>89</v>
      </c>
      <c r="C17" s="102" t="str">
        <f>CHOOSE(MC!C14,1.05*MC!D21,1.13*MC!D21,1.13*MC!D21)</f>
        <v>3.39</v>
      </c>
      <c r="D17" s="101"/>
      <c r="E17" s="101"/>
      <c r="F17" s="101"/>
      <c r="G17" s="101"/>
      <c r="H17" s="101"/>
      <c r="I17" s="101"/>
      <c r="J17" s="101"/>
    </row>
    <row r="18" ht="12.75" customHeight="1">
      <c r="A18" s="101"/>
      <c r="B18" s="101" t="s">
        <v>90</v>
      </c>
      <c r="C18" s="103" t="str">
        <f>CHOOSE(MC!C14,1.286*MC!D15,1.303*MC!D15,1.13*MC!D21)</f>
        <v>1.955</v>
      </c>
      <c r="D18" s="101"/>
      <c r="E18" s="101"/>
      <c r="F18" s="101"/>
      <c r="G18" s="101"/>
      <c r="H18" s="101"/>
      <c r="I18" s="101"/>
      <c r="J18" s="101"/>
    </row>
    <row r="19" ht="12.75" customHeight="1">
      <c r="A19" s="101"/>
      <c r="B19" s="101" t="s">
        <v>74</v>
      </c>
      <c r="C19" s="103" t="str">
        <f>C17/C18</f>
        <v>1.734</v>
      </c>
      <c r="D19" s="101"/>
      <c r="E19" s="101"/>
      <c r="F19" s="101"/>
      <c r="G19" s="101"/>
      <c r="H19" s="101"/>
      <c r="I19" s="101"/>
      <c r="J19" s="101"/>
    </row>
    <row r="20" ht="12.75" customHeight="1">
      <c r="A20" s="101"/>
      <c r="B20" s="101" t="s">
        <v>91</v>
      </c>
      <c r="C20" s="101">
        <v>0.055</v>
      </c>
      <c r="D20" s="101"/>
      <c r="E20" s="101"/>
      <c r="F20" s="101"/>
      <c r="G20" s="101"/>
      <c r="H20" s="101"/>
      <c r="I20" s="101"/>
      <c r="J20" s="101"/>
    </row>
    <row r="21" ht="12.75" customHeight="1">
      <c r="A21" s="101"/>
      <c r="B21" s="101" t="s">
        <v>92</v>
      </c>
      <c r="C21" s="101">
        <v>1.5</v>
      </c>
      <c r="D21" s="101"/>
      <c r="E21" s="101"/>
      <c r="F21" s="101"/>
      <c r="G21" s="101"/>
      <c r="H21" s="101"/>
      <c r="I21" s="101"/>
      <c r="J21" s="101"/>
    </row>
    <row r="22" ht="12.75" customHeight="1">
      <c r="A22" s="101"/>
      <c r="B22" s="101" t="s">
        <v>93</v>
      </c>
      <c r="C22" s="102" t="str">
        <f>5*LN(C18/C20)-0.75</f>
        <v>17.10</v>
      </c>
      <c r="D22" s="101"/>
      <c r="E22" s="101"/>
      <c r="F22" s="101"/>
      <c r="G22" s="101"/>
      <c r="H22" s="101"/>
      <c r="I22" s="101"/>
      <c r="J22" s="101"/>
    </row>
    <row r="23" ht="12.75" customHeight="1">
      <c r="A23" s="101"/>
      <c r="B23" s="101" t="s">
        <v>94</v>
      </c>
      <c r="C23" s="105" t="str">
        <f>(1+32/PI()^2*C16^2/C17^2*C19^2/C22*C21)</f>
        <v>7.0</v>
      </c>
      <c r="D23" s="101"/>
      <c r="E23" s="101"/>
      <c r="F23" s="101"/>
      <c r="G23" s="101"/>
      <c r="H23" s="101"/>
      <c r="I23" s="101"/>
      <c r="J23" s="101"/>
    </row>
    <row r="24" ht="12.7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ht="12.75" customHeight="1">
      <c r="C25" s="101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baseType="lpstr" size="3">
      <vt:lpstr>MC</vt:lpstr>
      <vt:lpstr>Apoio</vt:lpstr>
      <vt:lpstr>dc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2011-11-28T06:38:43Z</dcterms:created>
  <dc:creator/>
  <cp:lastModifiedBy/>
  <dcterms:modified xsi:type="dcterms:W3CDTF">2018-03-22T13:13:50Z</dcterms:modified>
  <dc:title>MC CPR Grouting</dc:title>
</cp:coreProperties>
</file>